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defaultThemeVersion="124226"/>
  <mc:AlternateContent xmlns:mc="http://schemas.openxmlformats.org/markup-compatibility/2006">
    <mc:Choice Requires="x15">
      <x15ac:absPath xmlns:x15ac="http://schemas.microsoft.com/office/spreadsheetml/2010/11/ac" url="\\enresvr01\Soportes\ESPACIO MADRID\000-CO-RE-2020-0001 EJECUCION OBRA\"/>
    </mc:Choice>
  </mc:AlternateContent>
  <xr:revisionPtr revIDLastSave="0" documentId="13_ncr:1_{EA6B4A89-6E98-4F54-9C60-572C9BFF6817}" xr6:coauthVersionLast="36" xr6:coauthVersionMax="36" xr10:uidLastSave="{00000000-0000-0000-0000-000000000000}"/>
  <bookViews>
    <workbookView xWindow="120" yWindow="30" windowWidth="20730" windowHeight="11760" xr2:uid="{00000000-000D-0000-FFFF-FFFF00000000}"/>
  </bookViews>
  <sheets>
    <sheet name="Hoja1" sheetId="1" r:id="rId1"/>
  </sheets>
  <definedNames>
    <definedName name="_xlnm.Print_Area" localSheetId="0">Hoja1!$B$1:$M$492</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11" i="1" l="1"/>
  <c r="L93" i="1" l="1"/>
  <c r="L291" i="1"/>
  <c r="L147" i="1"/>
  <c r="L128" i="1"/>
  <c r="L60" i="1"/>
  <c r="L398" i="1" l="1"/>
  <c r="L377" i="1"/>
  <c r="L358" i="1"/>
  <c r="L351" i="1"/>
  <c r="L347" i="1"/>
  <c r="L333" i="1"/>
  <c r="L314" i="1"/>
  <c r="L305" i="1"/>
  <c r="L296" i="1"/>
  <c r="L277" i="1"/>
  <c r="L271" i="1"/>
  <c r="L262" i="1"/>
  <c r="L257" i="1"/>
  <c r="L252" i="1"/>
  <c r="L246" i="1"/>
  <c r="L227" i="1"/>
  <c r="L223" i="1"/>
  <c r="L209" i="1"/>
  <c r="L202" i="1"/>
  <c r="L192" i="1"/>
  <c r="L186" i="1"/>
  <c r="L180" i="1"/>
  <c r="L170" i="1"/>
  <c r="L159" i="1"/>
  <c r="L152" i="1"/>
  <c r="L142" i="1"/>
  <c r="L137" i="1"/>
  <c r="L123" i="1"/>
  <c r="L114" i="1"/>
  <c r="L105" i="1" l="1"/>
  <c r="L99" i="1"/>
  <c r="L80" i="1"/>
  <c r="L75" i="1"/>
  <c r="L70" i="1"/>
  <c r="L65" i="1"/>
  <c r="L51" i="1"/>
  <c r="L44" i="1"/>
  <c r="L39" i="1"/>
  <c r="L32" i="1"/>
  <c r="L27" i="1"/>
  <c r="L16" i="1"/>
  <c r="K6" i="1" l="1"/>
  <c r="J339" i="1" l="1"/>
  <c r="K340" i="1" s="1"/>
  <c r="J335" i="1"/>
  <c r="K336" i="1" s="1"/>
  <c r="J330" i="1"/>
  <c r="J329" i="1"/>
  <c r="J328" i="1"/>
  <c r="J327" i="1"/>
  <c r="J326" i="1"/>
  <c r="J325" i="1"/>
  <c r="J324" i="1"/>
  <c r="J323" i="1"/>
  <c r="J322" i="1"/>
  <c r="J321" i="1"/>
  <c r="J320" i="1"/>
  <c r="J319" i="1"/>
  <c r="J318" i="1"/>
  <c r="J317" i="1"/>
  <c r="J316" i="1"/>
  <c r="K312" i="1"/>
  <c r="K331" i="1" l="1"/>
  <c r="K314" i="1" s="1"/>
  <c r="K333" i="1"/>
  <c r="M336" i="1"/>
  <c r="M333" i="1" s="1"/>
  <c r="K337" i="1"/>
  <c r="J307" i="1"/>
  <c r="K308" i="1" s="1"/>
  <c r="K303" i="1"/>
  <c r="J298" i="1"/>
  <c r="K299" i="1" s="1"/>
  <c r="J293" i="1"/>
  <c r="K294" i="1" s="1"/>
  <c r="K289" i="1"/>
  <c r="M243" i="1"/>
  <c r="J103" i="1"/>
  <c r="J102" i="1"/>
  <c r="J101" i="1"/>
  <c r="J77" i="1"/>
  <c r="K78" i="1" s="1"/>
  <c r="K104" i="1" l="1"/>
  <c r="M104" i="1" s="1"/>
  <c r="M99" i="1" s="1"/>
  <c r="M331" i="1"/>
  <c r="M308" i="1"/>
  <c r="K305" i="1"/>
  <c r="M299" i="1"/>
  <c r="M296" i="1" s="1"/>
  <c r="K296" i="1"/>
  <c r="M294" i="1"/>
  <c r="L301" i="1" s="1"/>
  <c r="L289" i="1" s="1"/>
  <c r="K291" i="1"/>
  <c r="K99" i="1"/>
  <c r="K75" i="1"/>
  <c r="M78" i="1"/>
  <c r="M75" i="1" s="1"/>
  <c r="M305" i="1" l="1"/>
  <c r="L310" i="1"/>
  <c r="L303" i="1" s="1"/>
  <c r="M314" i="1"/>
  <c r="M291" i="1"/>
  <c r="M457" i="1"/>
  <c r="M455" i="1"/>
  <c r="M286" i="1"/>
  <c r="J388" i="1"/>
  <c r="K389" i="1" s="1"/>
  <c r="K384" i="1"/>
  <c r="M168" i="1"/>
  <c r="J349" i="1"/>
  <c r="K350" i="1" s="1"/>
  <c r="J279" i="1"/>
  <c r="K280" i="1" s="1"/>
  <c r="K277" i="1" s="1"/>
  <c r="M434" i="1"/>
  <c r="M445" i="1"/>
  <c r="M436" i="1"/>
  <c r="M432" i="1"/>
  <c r="J212" i="1"/>
  <c r="J213" i="1"/>
  <c r="J214" i="1"/>
  <c r="J215" i="1"/>
  <c r="J216" i="1"/>
  <c r="J217" i="1"/>
  <c r="J218" i="1"/>
  <c r="J219" i="1"/>
  <c r="J220" i="1"/>
  <c r="M310" i="1" l="1"/>
  <c r="M303" i="1" s="1"/>
  <c r="M301" i="1"/>
  <c r="M289" i="1" s="1"/>
  <c r="M288" i="1"/>
  <c r="M284" i="1" s="1"/>
  <c r="M389" i="1"/>
  <c r="L391" i="1" s="1"/>
  <c r="L384" i="1" s="1"/>
  <c r="K386" i="1"/>
  <c r="K347" i="1"/>
  <c r="M350" i="1"/>
  <c r="M347" i="1" s="1"/>
  <c r="J225" i="1"/>
  <c r="K226" i="1" s="1"/>
  <c r="J155" i="1"/>
  <c r="J96" i="1"/>
  <c r="J57" i="1"/>
  <c r="J36" i="1"/>
  <c r="J35" i="1"/>
  <c r="J34" i="1"/>
  <c r="J371" i="1"/>
  <c r="K372" i="1" s="1"/>
  <c r="K367" i="1"/>
  <c r="J23" i="1"/>
  <c r="J24" i="1"/>
  <c r="J19" i="1"/>
  <c r="J20" i="1"/>
  <c r="J21" i="1"/>
  <c r="J22" i="1"/>
  <c r="J9" i="1"/>
  <c r="K9" i="1" s="1"/>
  <c r="M9" i="1" s="1"/>
  <c r="K392" i="1"/>
  <c r="K394" i="1"/>
  <c r="K451" i="1"/>
  <c r="M473" i="1"/>
  <c r="M471" i="1"/>
  <c r="M469" i="1"/>
  <c r="J466" i="1"/>
  <c r="K467" i="1" s="1"/>
  <c r="M462" i="1"/>
  <c r="M460" i="1"/>
  <c r="M453" i="1"/>
  <c r="K428" i="1"/>
  <c r="M438" i="1"/>
  <c r="M430" i="1"/>
  <c r="L449" i="1" s="1"/>
  <c r="L428" i="1" s="1"/>
  <c r="K411" i="1"/>
  <c r="M421" i="1"/>
  <c r="M419" i="1"/>
  <c r="M417" i="1"/>
  <c r="M415" i="1"/>
  <c r="M413" i="1"/>
  <c r="K405" i="1"/>
  <c r="M407" i="1"/>
  <c r="K396" i="1"/>
  <c r="J400" i="1"/>
  <c r="K401" i="1" s="1"/>
  <c r="K375" i="1"/>
  <c r="J379" i="1"/>
  <c r="K380" i="1" s="1"/>
  <c r="K358" i="1"/>
  <c r="J362" i="1"/>
  <c r="K363" i="1" s="1"/>
  <c r="K345" i="1"/>
  <c r="J353" i="1"/>
  <c r="K354" i="1" s="1"/>
  <c r="K269" i="1"/>
  <c r="J275" i="1"/>
  <c r="J274" i="1"/>
  <c r="J273" i="1"/>
  <c r="K234" i="1"/>
  <c r="J264" i="1"/>
  <c r="K265" i="1" s="1"/>
  <c r="J259" i="1"/>
  <c r="K260" i="1" s="1"/>
  <c r="J254" i="1"/>
  <c r="K255" i="1" s="1"/>
  <c r="J249" i="1"/>
  <c r="J248" i="1"/>
  <c r="J241" i="1"/>
  <c r="J240" i="1"/>
  <c r="J239" i="1"/>
  <c r="K200" i="1"/>
  <c r="J229" i="1"/>
  <c r="J211" i="1"/>
  <c r="K221" i="1" s="1"/>
  <c r="J206" i="1"/>
  <c r="J205" i="1"/>
  <c r="J204" i="1"/>
  <c r="K178" i="1"/>
  <c r="J195" i="1"/>
  <c r="J194" i="1"/>
  <c r="J189" i="1"/>
  <c r="J188" i="1"/>
  <c r="J183" i="1"/>
  <c r="J182" i="1"/>
  <c r="K112" i="1"/>
  <c r="J173" i="1"/>
  <c r="J172" i="1"/>
  <c r="M166" i="1"/>
  <c r="J163" i="1"/>
  <c r="J162" i="1"/>
  <c r="J156" i="1"/>
  <c r="J154" i="1"/>
  <c r="J149" i="1"/>
  <c r="K150" i="1" s="1"/>
  <c r="J144" i="1"/>
  <c r="K145" i="1" s="1"/>
  <c r="J139" i="1"/>
  <c r="K140" i="1" s="1"/>
  <c r="J134" i="1"/>
  <c r="J133" i="1"/>
  <c r="J132" i="1"/>
  <c r="J131" i="1"/>
  <c r="J125" i="1"/>
  <c r="K126" i="1" s="1"/>
  <c r="J120" i="1"/>
  <c r="J119" i="1"/>
  <c r="J118" i="1"/>
  <c r="J117" i="1"/>
  <c r="K8" i="1"/>
  <c r="J107" i="1"/>
  <c r="K108" i="1" s="1"/>
  <c r="J97" i="1"/>
  <c r="J95" i="1"/>
  <c r="M91" i="1"/>
  <c r="M89" i="1"/>
  <c r="M87" i="1"/>
  <c r="M85" i="1"/>
  <c r="J82" i="1"/>
  <c r="K83" i="1" s="1"/>
  <c r="K80" i="1" s="1"/>
  <c r="J72" i="1"/>
  <c r="K73" i="1" s="1"/>
  <c r="J67" i="1"/>
  <c r="K68" i="1" s="1"/>
  <c r="J62" i="1"/>
  <c r="K63" i="1" s="1"/>
  <c r="J56" i="1"/>
  <c r="J55" i="1"/>
  <c r="J54" i="1"/>
  <c r="J53" i="1"/>
  <c r="J48" i="1"/>
  <c r="J47" i="1"/>
  <c r="J46" i="1"/>
  <c r="J41" i="1"/>
  <c r="K42" i="1" s="1"/>
  <c r="K37" i="1"/>
  <c r="J29" i="1"/>
  <c r="K30" i="1" s="1"/>
  <c r="J18" i="1"/>
  <c r="J13" i="1"/>
  <c r="K14" i="1" s="1"/>
  <c r="L409" i="1" l="1"/>
  <c r="L405" i="1" s="1"/>
  <c r="K164" i="1"/>
  <c r="K196" i="1"/>
  <c r="K276" i="1"/>
  <c r="K271" i="1" s="1"/>
  <c r="K207" i="1"/>
  <c r="M207" i="1" s="1"/>
  <c r="K184" i="1"/>
  <c r="M184" i="1" s="1"/>
  <c r="M386" i="1"/>
  <c r="K157" i="1"/>
  <c r="K152" i="1" s="1"/>
  <c r="K58" i="1"/>
  <c r="M58" i="1" s="1"/>
  <c r="M51" i="1" s="1"/>
  <c r="M226" i="1"/>
  <c r="M223" i="1" s="1"/>
  <c r="K223" i="1"/>
  <c r="K25" i="1"/>
  <c r="M25" i="1" s="1"/>
  <c r="M372" i="1"/>
  <c r="L374" i="1" s="1"/>
  <c r="L367" i="1" s="1"/>
  <c r="K369" i="1"/>
  <c r="K121" i="1"/>
  <c r="M121" i="1" s="1"/>
  <c r="K135" i="1"/>
  <c r="M135" i="1" s="1"/>
  <c r="M128" i="1" s="1"/>
  <c r="K174" i="1"/>
  <c r="K170" i="1" s="1"/>
  <c r="K230" i="1"/>
  <c r="M230" i="1" s="1"/>
  <c r="M227" i="1" s="1"/>
  <c r="K250" i="1"/>
  <c r="K49" i="1"/>
  <c r="M49" i="1" s="1"/>
  <c r="M44" i="1" s="1"/>
  <c r="K98" i="1"/>
  <c r="M98" i="1" s="1"/>
  <c r="M93" i="1" s="1"/>
  <c r="K190" i="1"/>
  <c r="M190" i="1" s="1"/>
  <c r="M186" i="1" s="1"/>
  <c r="K242" i="1"/>
  <c r="K237" i="1" s="1"/>
  <c r="K11" i="1"/>
  <c r="M14" i="1"/>
  <c r="M11" i="1" s="1"/>
  <c r="M63" i="1"/>
  <c r="M60" i="1" s="1"/>
  <c r="K60" i="1"/>
  <c r="M68" i="1"/>
  <c r="M65" i="1" s="1"/>
  <c r="K65" i="1"/>
  <c r="M73" i="1"/>
  <c r="M70" i="1" s="1"/>
  <c r="K70" i="1"/>
  <c r="M108" i="1"/>
  <c r="M105" i="1" s="1"/>
  <c r="K105" i="1"/>
  <c r="M164" i="1"/>
  <c r="M159" i="1" s="1"/>
  <c r="K159" i="1"/>
  <c r="M280" i="1"/>
  <c r="M354" i="1"/>
  <c r="L356" i="1" s="1"/>
  <c r="L345" i="1" s="1"/>
  <c r="K351" i="1"/>
  <c r="M380" i="1"/>
  <c r="L382" i="1" s="1"/>
  <c r="L375" i="1" s="1"/>
  <c r="K377" i="1"/>
  <c r="M423" i="1"/>
  <c r="K464" i="1"/>
  <c r="M467" i="1"/>
  <c r="M464" i="1" s="1"/>
  <c r="K16" i="1"/>
  <c r="K27" i="1"/>
  <c r="M30" i="1"/>
  <c r="M27" i="1" s="1"/>
  <c r="K32" i="1"/>
  <c r="M37" i="1"/>
  <c r="M32" i="1" s="1"/>
  <c r="K39" i="1"/>
  <c r="M42" i="1"/>
  <c r="M39" i="1" s="1"/>
  <c r="M83" i="1"/>
  <c r="M80" i="1" s="1"/>
  <c r="K123" i="1"/>
  <c r="M126" i="1"/>
  <c r="M123" i="1" s="1"/>
  <c r="K128" i="1"/>
  <c r="K137" i="1"/>
  <c r="M140" i="1"/>
  <c r="M137" i="1" s="1"/>
  <c r="K142" i="1"/>
  <c r="M145" i="1"/>
  <c r="M142" i="1" s="1"/>
  <c r="K147" i="1"/>
  <c r="M150" i="1"/>
  <c r="M147" i="1" s="1"/>
  <c r="M174" i="1"/>
  <c r="M170" i="1" s="1"/>
  <c r="M196" i="1"/>
  <c r="M192" i="1" s="1"/>
  <c r="K192" i="1"/>
  <c r="K202" i="1"/>
  <c r="M221" i="1"/>
  <c r="K209" i="1"/>
  <c r="K252" i="1"/>
  <c r="M255" i="1"/>
  <c r="M252" i="1" s="1"/>
  <c r="K257" i="1"/>
  <c r="M260" i="1"/>
  <c r="M257" i="1" s="1"/>
  <c r="K262" i="1"/>
  <c r="M265" i="1"/>
  <c r="M262" i="1" s="1"/>
  <c r="K360" i="1"/>
  <c r="M363" i="1"/>
  <c r="K398" i="1"/>
  <c r="M401" i="1"/>
  <c r="L403" i="1" s="1"/>
  <c r="L396" i="1" s="1"/>
  <c r="L232" i="1" l="1"/>
  <c r="L200" i="1" s="1"/>
  <c r="L475" i="1"/>
  <c r="L451" i="1" s="1"/>
  <c r="L426" i="1"/>
  <c r="L411" i="1" s="1"/>
  <c r="L198" i="1"/>
  <c r="L178" i="1" s="1"/>
  <c r="M409" i="1"/>
  <c r="M405" i="1" s="1"/>
  <c r="M276" i="1"/>
  <c r="M271" i="1" s="1"/>
  <c r="K180" i="1"/>
  <c r="M242" i="1"/>
  <c r="K246" i="1"/>
  <c r="M250" i="1"/>
  <c r="M246" i="1" s="1"/>
  <c r="K51" i="1"/>
  <c r="L110" i="1"/>
  <c r="M110" i="1" s="1"/>
  <c r="M449" i="1"/>
  <c r="M428" i="1" s="1"/>
  <c r="K186" i="1"/>
  <c r="K44" i="1"/>
  <c r="M475" i="1"/>
  <c r="M451" i="1" s="1"/>
  <c r="K114" i="1"/>
  <c r="M157" i="1"/>
  <c r="M152" i="1" s="1"/>
  <c r="K93" i="1"/>
  <c r="M277" i="1"/>
  <c r="M391" i="1"/>
  <c r="M384" i="1" s="1"/>
  <c r="M232" i="1"/>
  <c r="K227" i="1"/>
  <c r="M209" i="1"/>
  <c r="M16" i="1"/>
  <c r="M369" i="1"/>
  <c r="M398" i="1"/>
  <c r="M360" i="1"/>
  <c r="M180" i="1"/>
  <c r="M377" i="1"/>
  <c r="M351" i="1"/>
  <c r="M202" i="1"/>
  <c r="M114" i="1"/>
  <c r="M426" i="1" l="1"/>
  <c r="M411" i="1" s="1"/>
  <c r="L282" i="1"/>
  <c r="L269" i="1" s="1"/>
  <c r="M237" i="1"/>
  <c r="L267" i="1"/>
  <c r="L234" i="1" s="1"/>
  <c r="L176" i="1"/>
  <c r="L112" i="1" s="1"/>
  <c r="M8" i="1"/>
  <c r="M374" i="1"/>
  <c r="M367" i="1" s="1"/>
  <c r="L8" i="1"/>
  <c r="M267" i="1"/>
  <c r="M234" i="1" s="1"/>
  <c r="M282" i="1"/>
  <c r="M269" i="1" s="1"/>
  <c r="M356" i="1"/>
  <c r="M345" i="1" s="1"/>
  <c r="M382" i="1"/>
  <c r="M375" i="1" s="1"/>
  <c r="M198" i="1"/>
  <c r="M178" i="1" s="1"/>
  <c r="M200" i="1"/>
  <c r="M365" i="1"/>
  <c r="M358" i="1" s="1"/>
  <c r="M403" i="1"/>
  <c r="L477" i="1" l="1"/>
  <c r="L394" i="1" s="1"/>
  <c r="M176" i="1"/>
  <c r="M112" i="1" s="1"/>
  <c r="M396" i="1"/>
  <c r="M477" i="1" l="1"/>
  <c r="L479" i="1" l="1"/>
  <c r="L392" i="1" s="1"/>
  <c r="M394" i="1"/>
  <c r="M479" i="1" l="1"/>
  <c r="M392" i="1" l="1"/>
  <c r="L337" i="1" l="1"/>
  <c r="M340" i="1"/>
  <c r="M337" i="1" l="1"/>
  <c r="L342" i="1"/>
  <c r="L312" i="1" l="1"/>
  <c r="M342" i="1"/>
  <c r="M312" i="1" l="1"/>
  <c r="L481" i="1"/>
  <c r="L6" i="1" l="1"/>
  <c r="M481" i="1"/>
  <c r="L483" i="1" l="1"/>
  <c r="M483" i="1" s="1"/>
  <c r="M6" i="1"/>
  <c r="L485" i="1" l="1"/>
  <c r="L489" i="1" s="1"/>
  <c r="L486" i="1"/>
  <c r="M489" i="1" l="1"/>
  <c r="L491" i="1"/>
  <c r="M491" i="1" s="1"/>
</calcChain>
</file>

<file path=xl/sharedStrings.xml><?xml version="1.0" encoding="utf-8"?>
<sst xmlns="http://schemas.openxmlformats.org/spreadsheetml/2006/main" count="588" uniqueCount="400">
  <si>
    <t/>
  </si>
  <si>
    <t>Presupuesto</t>
  </si>
  <si>
    <t>Código</t>
  </si>
  <si>
    <t>Resumen</t>
  </si>
  <si>
    <t>ImpPres</t>
  </si>
  <si>
    <t>Ud</t>
  </si>
  <si>
    <t>CanPres</t>
  </si>
  <si>
    <t>PrPres</t>
  </si>
  <si>
    <t>Comentario</t>
  </si>
  <si>
    <t>N</t>
  </si>
  <si>
    <t>Longitud</t>
  </si>
  <si>
    <t>Anchura</t>
  </si>
  <si>
    <t>Altura</t>
  </si>
  <si>
    <t>Parcial</t>
  </si>
  <si>
    <t>PRESUPUESTO CONTRATO</t>
  </si>
  <si>
    <t xml:space="preserve">C.01         </t>
  </si>
  <si>
    <t>DEMOLICIONES</t>
  </si>
  <si>
    <t xml:space="preserve">C01.05       </t>
  </si>
  <si>
    <t>m2</t>
  </si>
  <si>
    <t xml:space="preserve">C01.11       </t>
  </si>
  <si>
    <t>C01.11</t>
  </si>
  <si>
    <t xml:space="preserve">C01.15       </t>
  </si>
  <si>
    <t>LEVANTADO REVESTIMIENTOS MADERA</t>
  </si>
  <si>
    <t xml:space="preserve">Levantado de revestimientos de madera existentes en entrada en planta baja. Incluso levantado de subestructura de anclaje. 
</t>
  </si>
  <si>
    <t>C01.15</t>
  </si>
  <si>
    <t xml:space="preserve">C01.18       </t>
  </si>
  <si>
    <t>DEMOL.FÁB.L.MACIZO 1 PIE A MANO CERRAMIENTO FACHADA</t>
  </si>
  <si>
    <t xml:space="preserve">Demolición de muros de fábrica de ladrillo macizo de 1 pie de espesor, por medios mecánicos y manuales, incluso limpieza y retirada de escombros a pie de carga, con p.p. de medios auxiliares, sin medidas de protección colectivas.
</t>
  </si>
  <si>
    <t>C01.18</t>
  </si>
  <si>
    <t xml:space="preserve">C01.21       </t>
  </si>
  <si>
    <t>LEVANTADO MAMPARA, I/VIDRIO</t>
  </si>
  <si>
    <t>Levantado, por medios manuales, de mampara fabricada en madera, aluminio, PVC o equivalentes, i/retirada previa del acristalamiento existente, apilado de materiales aprovechables en el lugar de acopio, retirada de escombros a pie de carga y p.p. de medios auxiliares.</t>
  </si>
  <si>
    <t>C01.21</t>
  </si>
  <si>
    <t xml:space="preserve">C01.23       </t>
  </si>
  <si>
    <t>LEVANT.CARPINTERÍA EN TABIQUES MANO</t>
  </si>
  <si>
    <t>Levantado de carpintería de cualquier tipo en tabiques, incluidos cercos, hojas y accesorios, por medios manuales, incluso limpieza y retirada de escombros a pie de carga, con p.p. de medios auxiliares, sin medidas de protección colectivas.</t>
  </si>
  <si>
    <t>C01.23</t>
  </si>
  <si>
    <t xml:space="preserve">C01.24       </t>
  </si>
  <si>
    <t>DEMOL.FALSO TECHO CONT.ESCAY./CARTON YESO/ETC...</t>
  </si>
  <si>
    <t>Demolición de falsos techos continuos de placas de escayola, yeso, corcho o material similar, por medios manuales, incluso limpieza y retirada de escombros a pie de carga, con p.p. de medios auxiliares.</t>
  </si>
  <si>
    <t>C01.24</t>
  </si>
  <si>
    <t xml:space="preserve">C01.26       </t>
  </si>
  <si>
    <t>DEMOL. FÁBRICA LADRILLO 1/2 PIE.</t>
  </si>
  <si>
    <t xml:space="preserve">Demolición de muros  de fábrica de ladrillo de 1/2 pie en separaciones, incluso machones existentes, por medios mecánicos y manuales, incluso limpieza y retirada de escombros a pie de carga, con p.p. de medios auxiliares, sin medidas de protección colectivas.
</t>
  </si>
  <si>
    <t>C01.26</t>
  </si>
  <si>
    <t xml:space="preserve">C01.28       </t>
  </si>
  <si>
    <t>LEVANT.CERJ.EN MUROS A MANO</t>
  </si>
  <si>
    <t>Levantado de carpintería metálica, en cualquier tipo de muros, incluidos cercos, hojas y accesorios, por medios manuales, incluso limpieza, retirada de escombros a pie de carga, con p.p. de medios auxiliares.</t>
  </si>
  <si>
    <t>C01.28</t>
  </si>
  <si>
    <t xml:space="preserve">C01.31       </t>
  </si>
  <si>
    <t>ud</t>
  </si>
  <si>
    <t>C01.31</t>
  </si>
  <si>
    <t xml:space="preserve">C01.32       </t>
  </si>
  <si>
    <t>DESMONTAJE DE INSTALACION VOZ Y DATOS</t>
  </si>
  <si>
    <t xml:space="preserve">Desmontaje de la instalación devoz y datos existentes, con retirada a pie de carga
</t>
  </si>
  <si>
    <t>C01.32</t>
  </si>
  <si>
    <t>C01.40</t>
  </si>
  <si>
    <t>DESMONTAJE DE PECERA</t>
  </si>
  <si>
    <t xml:space="preserve">Desmontaje de pecera con retirada a gestor autorizado
</t>
  </si>
  <si>
    <t>DESMONTAJE DE MOBILIARIO EXISTENTE PARA POSTERIOR USO</t>
  </si>
  <si>
    <t xml:space="preserve">Desmontaje de mobiliario existente para posterior uso
</t>
  </si>
  <si>
    <t>DESMONTAJE DE FOCOS PARA POSTERIOR USO</t>
  </si>
  <si>
    <t xml:space="preserve">Desmontaje de Focos para posterior uso
</t>
  </si>
  <si>
    <t>SALA</t>
  </si>
  <si>
    <t xml:space="preserve">Desmontaje de enseres y demás accesorios existentes en la oficina, con almacenaje para posterior instalación
</t>
  </si>
  <si>
    <t>DESMONTAJE DE SUELO TECNICO PARA POSTERIOR USO</t>
  </si>
  <si>
    <t xml:space="preserve">Desmontaje de suelo técnico existente, con almacenaje para posterior uso
</t>
  </si>
  <si>
    <t>C.01</t>
  </si>
  <si>
    <t xml:space="preserve">C.02         </t>
  </si>
  <si>
    <t>ALBAÑILERIA</t>
  </si>
  <si>
    <t xml:space="preserve">C2.01        </t>
  </si>
  <si>
    <t>MURO FÁBRICA LADRILLO 1/2 PIE</t>
  </si>
  <si>
    <t xml:space="preserve">Ejecución de muro de fábrica de ladrillo de 1/2 pie para cerramiento, recibida con mortero de cemento M-5. Incluso p/p de replanteo, nivelación y aplomado, mermas y roturas, enjarjes,  ejecución de encuentros y limpieza.
</t>
  </si>
  <si>
    <t>C2.01</t>
  </si>
  <si>
    <t xml:space="preserve">C02.04       </t>
  </si>
  <si>
    <t>TABIQUE SENCILLO YESO LAMINADO 100(70)/ 2x15 / 400</t>
  </si>
  <si>
    <t xml:space="preserve">Tabique sencillo autoportante formado por montantes de perfiles de acero galvanizado de 70 mm., separados 400 mm. y canales de perfiles de chapa de acero galvanizado de 70 mm., atornillado por cada cara una placa de 15 mm. de espesor con un ancho total de 100 mm., con AISLAMIENTO. Incluso p.p. de tratamiento de huecos, paso de instalaciones, tornillería, pastas de agarre y juntas, cintas para juntas, anclajes para suelo y techo, limpieza y medios auxiliares. Totalmente terminado y listo para imprimar y pintar o decorar. Según NTE-PTP, UNE 102043 IN  y ATEDY. 
</t>
  </si>
  <si>
    <t>C02.04</t>
  </si>
  <si>
    <t xml:space="preserve">C2.05        </t>
  </si>
  <si>
    <t>TRAS. AUTOPORTANTE CARTÓN YESO 13/400 LM</t>
  </si>
  <si>
    <t xml:space="preserve">Trasdosado autoportante, formado por una estructura de perfiles de chapa de acero galvanizado de 46 cm de ancho a base de montantes (elementos verticales) separados 400 mm entre ellos y canales (elementos horizontales) a cuyo lado externo se atornilla una placa de yeso laminado Pladur tipo N de 13 mm de espesor (UNE 102.023) dando un ancho total del sistema de 60 mm, incluso  anclajes para suelo y techo, replanteo auxiliar, nivelación, tornillería, anclajes, recibido de cajas para mecanismos sobre la placa, encintado, tratamiento de juntas. Totalmente terminado.
</t>
  </si>
  <si>
    <t>C2.05</t>
  </si>
  <si>
    <t xml:space="preserve">C02.05       </t>
  </si>
  <si>
    <t>AYUDA ALBAÑ. INST. ELECTRICIDAD</t>
  </si>
  <si>
    <t xml:space="preserve">Ayuda de albañilería a instalación de electricidad, incluyendo mano de obra en carga y descarga, materiales, apertura y tapado de rozas, recibidos, remates y ayudas a puesta a tierra, caja general de protección, línea general de alimentación, contador en fachada, derivaciones individuales y cuadros de mando y protección,  i/p.p. material auxiliar, limpieza y medios auxiliares. (máximo 20% sobre instalación de electricidad).
</t>
  </si>
  <si>
    <t>C02.05</t>
  </si>
  <si>
    <t xml:space="preserve">C02.09       </t>
  </si>
  <si>
    <t>AYUDA ALBAÑ. INST. TELECOM.</t>
  </si>
  <si>
    <t xml:space="preserve">Ayuda de albañilería a instalación de telecomunicaciones incluyendo mano de obra en carga y descarga, materiales, apertura y tapado de rozas, recibidos, remates, canalizaciones y cuadros, limpieza y medios auxiliares, (máximo 10% s/instalación de telecomunicaciones)
</t>
  </si>
  <si>
    <t>C02.09</t>
  </si>
  <si>
    <t xml:space="preserve">C02.13       </t>
  </si>
  <si>
    <t>RECIBIDO CERCOS EN TABIQUES C/YESO</t>
  </si>
  <si>
    <t>Recibido y aplomado de cercos o precercos de cualquier material en tabiques, utilizando pasta de yeso negro, totalmente colocado y aplomado. Incluso material auxiliar, limpieza y medios auxiliares. Medida la superficie realmente ejecutada.</t>
  </si>
  <si>
    <t>Carpintería de madera</t>
  </si>
  <si>
    <t>C02.13</t>
  </si>
  <si>
    <t xml:space="preserve">C02.14       </t>
  </si>
  <si>
    <t>RECIBIDO CERCOS EN MUR.EXT.FÁB.VIST.</t>
  </si>
  <si>
    <t>Recibido de cercos o precercos de cualquier material en muro de cerramiento exterior de fábrica vista, utilizando mortero de cemento CEM II/B-P 32,5 N y arena de río tipo M-10, totalmente colocado y aplomado. Incluso material auxiliar, limpieza y medios auxiliares. Según RC-03. Medida la superficie realmente ejecutada.</t>
  </si>
  <si>
    <t>C02.14</t>
  </si>
  <si>
    <t xml:space="preserve">C02.18       </t>
  </si>
  <si>
    <t>MORTERO AUTONIVELANTE</t>
  </si>
  <si>
    <t xml:space="preserve">Formación de capa fina de pasta niveladora de suelos, de 2 mm de espesor, aplicada manualmente, para la regularización y nivelación de la superficie soporte interior de hormigón o mortero, previa aplicación de imprimación tapaporos y puente de adherencia, que actuará como puente de unión, mediante rodillo, procurando un reparto uniforme y evitando la formación de charcos. Incluso p/p de marcado de los niveles de acabado mediante la utilización de indicadores de nivel, amasado con batidor eléctrico, vertido de la mezcla y extendido en capa continua, formación de juntas y curado del mortero. Sin incluir la preparación de la superficie soporte.
 PARTIDA OPCIONAL  EN FUNCIÓN PAVIMENTO A ELEGIR
</t>
  </si>
  <si>
    <t>C02.18</t>
  </si>
  <si>
    <t xml:space="preserve">C02.22       </t>
  </si>
  <si>
    <t>APERTURA HUECO CARG. METÁLICO</t>
  </si>
  <si>
    <t xml:space="preserve">Apertura de hueco en muro de fábrica de ladrillo cerámico en fachada, de 1 pie de espesor, con medios mecánicos y manuales, sin afectar a la estabilidad del muro, incluso previa colocación de dintel metálico por la cara interior de la hoja de fábrica, posterior picado y colocaciónde dintel por cara exterior de la hoja para finalización de demolición. Incluso p.p. de carga manual sobre camión o contenedor.
</t>
  </si>
  <si>
    <t xml:space="preserve">FFGDFSG      </t>
  </si>
  <si>
    <t>TABIQUE ACUSTICO 13+13/46/13/46/13+13</t>
  </si>
  <si>
    <t xml:space="preserve">Tabique autoportante 13+13/46/13/46/13+13 formado por montantes de perfiles de acero galvanizado de 46 mm., separados 400 mm. y canales de perfiles de chapa de acero galvanizado de 46 mm., atornillado por cada cara DOS placas de 13 mm. de espesor, con una placa intermedia de 13mm y con un ancho total de 157 mm., con AISLAMIENTO ACUSTICO. Incluso p.p. de tratamiento de huecos, paso de instalaciones, tornillería, pastas de agarre y juntas, cintas para juntas, anclajes para suelo y techo, limpieza y medios auxiliares. Totalmente terminado y listo para imprimar y pintar o decorar. Según NTE-PTP, UNE 102043 IN  y ATEDY. 
</t>
  </si>
  <si>
    <t>FFGDFSG</t>
  </si>
  <si>
    <t>C.02</t>
  </si>
  <si>
    <t xml:space="preserve">C.04         </t>
  </si>
  <si>
    <t>FALSOS TECHOS</t>
  </si>
  <si>
    <t xml:space="preserve">C04.01       </t>
  </si>
  <si>
    <t>TABICA PLACAS YESO LAMINADO</t>
  </si>
  <si>
    <t>ml</t>
  </si>
  <si>
    <t xml:space="preserve">Formación de tabica vertical en cambios de altura de techos y remates con fachadas, mediante placas de cartón-yeso Pladur de 13mm sobre estructura suspendida de perfiles de acero galvanizado Pladur , incluso pp de plastecido de juntas y cabezas de tornillos, tornillería, recortes y fijaciones a elementos resistentes, y encuentros  perímetro de paramentos mediante perfiles L.
</t>
  </si>
  <si>
    <t>C04.01</t>
  </si>
  <si>
    <t xml:space="preserve">C04.03       </t>
  </si>
  <si>
    <t>F. TECHO YESO LAM. LISO N-13</t>
  </si>
  <si>
    <t xml:space="preserve">Falso techo formado por placa de yeso laminado de 13 mm. de espesor, colocada sobre una estructura oculta de acero galvanizado, formada por perfiles T/C de 40 mm. cada 40 cm. y perfilería U de 34x31x34 mm., i/replanteo auxiliar, accesorios de fijación, nivelación y repaso de juntas con cinta y pasta, montaje y desmontaje de andamios, terminado s/NTE-RTC, medido deduciendo huecos superiores a 2 m2.
</t>
  </si>
  <si>
    <t>C04.03</t>
  </si>
  <si>
    <t xml:space="preserve">C04.07       </t>
  </si>
  <si>
    <t>SALA 2</t>
  </si>
  <si>
    <t>C04.07</t>
  </si>
  <si>
    <t>C.04</t>
  </si>
  <si>
    <t xml:space="preserve">C.05         </t>
  </si>
  <si>
    <t>CARPINTERIA DE MADERA</t>
  </si>
  <si>
    <t xml:space="preserve">C05.02       </t>
  </si>
  <si>
    <t>PUERTA P1</t>
  </si>
  <si>
    <t>PUERTA P2</t>
  </si>
  <si>
    <t>PUERTA P3</t>
  </si>
  <si>
    <t>C05.02</t>
  </si>
  <si>
    <t>PANELADO DE DM</t>
  </si>
  <si>
    <t xml:space="preserve">Panelado de DM lacado en RAL 7024 de 20mm de espesor de dimensiones iguales a las existentes en el resto de las oficinas, ancladas a paramentos mediante rastreles de madera, totalmente terminado, incluso pp de replanteos, uniones con esquinas, puertas.
</t>
  </si>
  <si>
    <t>FRENTE</t>
  </si>
  <si>
    <t xml:space="preserve">Panelado de DM lacado en RAL 7024 de 20mm de espesor de dimensiones iguales a las existentes en el resto de las oficinas, con HORNACINAS según planos de detalle, ancladas a paramentos mediante rastreles de madera, totalmente terminado, incluso pp de replanteos, uniones con esquinas, puertas.
</t>
  </si>
  <si>
    <t>FRENTE DM CON HORNACINA</t>
  </si>
  <si>
    <t>C.05</t>
  </si>
  <si>
    <t xml:space="preserve">C.07         </t>
  </si>
  <si>
    <t>SOLADOS Y ALICATADOS</t>
  </si>
  <si>
    <t xml:space="preserve">C07.04       </t>
  </si>
  <si>
    <t>SOL.GRES ESMALTADO T.DENSO (suelo int. humedos)</t>
  </si>
  <si>
    <t xml:space="preserve">Suministro y ejecución de pavimento mediante el método de colocación en capa fina, de baldosas cerámicas de gres esmaltado, para tránsito peatonal intenso; suelos interiores humedos, recibidas con adhesivo cementoso de uso exclusivo para interiores y rejuntadas con lechada de cemento blanco, L, BL-V 22,5, para junta mínima (entre 1,5 y 3 mm), coloreada con la misma tonalidad de las piezas. Incluso p/p de limpieza, comprobación de la superficie soporte, replanteos, cortes, formación de juntas perimetrales continuas, de anchura no menor de 5 mm, en los límites con paredes, pilares exentos y elevaciones de nivel y, en su caso, juntas de partición y juntas estructurales existentes en el soporte, eliminación del material sobrante del rejuntado y limpieza final del pavimento.
PRECIO BASE MAT._10 euros/m2
</t>
  </si>
  <si>
    <t>C07.04</t>
  </si>
  <si>
    <t>ML</t>
  </si>
  <si>
    <t xml:space="preserve">Suministro y colocación de juntas de pavimento metálicas. 
NOTA_A justificar en función de pavimento a colocar.
</t>
  </si>
  <si>
    <t xml:space="preserve">FDSGIUREWT   </t>
  </si>
  <si>
    <t>LIJADO Y BARNIZADO DE PIEZAS SUELO TECNICO EXISTENTE</t>
  </si>
  <si>
    <t xml:space="preserve">Retirada, lijado, barnizado e instalación de pavimento de madera en suelo técnico existente en oficinas, incluso, regulación de niveles y ajuste. Totalmente terminado y rematado en encuentro con paramentos.
</t>
  </si>
  <si>
    <t>FDSGIUREWT</t>
  </si>
  <si>
    <t xml:space="preserve">ODSFSDOGF    </t>
  </si>
  <si>
    <t>SUMINISTRO SUELO TECNICO PVC</t>
  </si>
  <si>
    <t xml:space="preserve">Suministro e instalación de suelo técnico encapsulado con acabado en PVC según indicaciones de proyecto, en suelo técnico, incluso plots de nivelación, replanteo, nivelación, remates y totalmente terminado.
</t>
  </si>
  <si>
    <t>ODSFSDOGF</t>
  </si>
  <si>
    <t xml:space="preserve">DFISPOREW'0  </t>
  </si>
  <si>
    <t>SUMINISTRO DE SUELO TECNICO PVC Y CORCHO (Wheat Oak)</t>
  </si>
  <si>
    <t xml:space="preserve">Suministro e instalación de suelo técnico encapsulado con acabado en PVC y Corcho Mod. Wheat Oak de Wicanders según indicaciones de proyecto, en suelo técnico, incluso plots de nivelación, replanteo, nivelación, remates y totalmente terminado.
</t>
  </si>
  <si>
    <t>DFISPOREW'0</t>
  </si>
  <si>
    <t xml:space="preserve">GFTGRE       </t>
  </si>
  <si>
    <t>MODIFICACION ALTURA PLOTS SUELO TECNICO</t>
  </si>
  <si>
    <t xml:space="preserve">Modificación de plots de suelo técnico en zona existente, realizando previamente un desmontaje de los mismos y un aprovechamiento de estas unidades para regular este suelo técnico al mismo nivel que el resto de la oficina
</t>
  </si>
  <si>
    <t>GFTGRE</t>
  </si>
  <si>
    <t>C.07</t>
  </si>
  <si>
    <t xml:space="preserve">C.09         </t>
  </si>
  <si>
    <t>CARPINTERIA ALUMINIO</t>
  </si>
  <si>
    <t xml:space="preserve">C09.01       </t>
  </si>
  <si>
    <t>VENTANA V2</t>
  </si>
  <si>
    <t>CERRAMIENTO</t>
  </si>
  <si>
    <t>PUERTA CERRAMIENTO</t>
  </si>
  <si>
    <t>C09.01</t>
  </si>
  <si>
    <t>C.09</t>
  </si>
  <si>
    <t xml:space="preserve">C.14         </t>
  </si>
  <si>
    <t>APARATOS SANITARIOS</t>
  </si>
  <si>
    <t xml:space="preserve">C14.09       </t>
  </si>
  <si>
    <t xml:space="preserve">Lavabo especial adaptado, de porcelana vitrificada en color blanco, con cuenca cóncava, apoyos para codos y alzamiento para salpicaduras, provisto de desagüe superior y jabonera lateral, colocado mediante pernos a la pared, y con grifo mezclador monomando, con palanca larga, con aireador y enlaces de alimentación flexibles, cromado, incluso válvula de desagüe de 32 mm., llaves de escuadra de1/2" cromadas y latiguillos flexibles de 20 cm. y de1/2", instalado y funcionando.
</t>
  </si>
  <si>
    <t>C.14</t>
  </si>
  <si>
    <t xml:space="preserve">C.16         </t>
  </si>
  <si>
    <t>PINTURA</t>
  </si>
  <si>
    <t>C16.02</t>
  </si>
  <si>
    <t>C.16</t>
  </si>
  <si>
    <t xml:space="preserve">C.17         </t>
  </si>
  <si>
    <t>VARIOS</t>
  </si>
  <si>
    <t xml:space="preserve">C02.15       </t>
  </si>
  <si>
    <t>LIMPIEZA DE OBRA</t>
  </si>
  <si>
    <t>Limpieza final de obra, desprendiendo morteros adheridos en suelos, sanitarios, escaleras, patios, barrido y retirada de escombros a pie de carga, i/p.p. productos de limpieza y medios auxiliares. Medido el metro cuadrado construido.</t>
  </si>
  <si>
    <t>C02.15</t>
  </si>
  <si>
    <t>C.17</t>
  </si>
  <si>
    <t xml:space="preserve">C.GR         </t>
  </si>
  <si>
    <t>GESTION DE RESIDUOS</t>
  </si>
  <si>
    <t xml:space="preserve">C.GR.01      </t>
  </si>
  <si>
    <t>GESTIÓN DE RESIDUOS</t>
  </si>
  <si>
    <t>C.GR.01</t>
  </si>
  <si>
    <t>C.GR</t>
  </si>
  <si>
    <t xml:space="preserve">C.SS         </t>
  </si>
  <si>
    <t>SEGURIDAD Y SALUD</t>
  </si>
  <si>
    <t xml:space="preserve">C.SS.01      </t>
  </si>
  <si>
    <t>C.SS.01</t>
  </si>
  <si>
    <t>C.SS</t>
  </si>
  <si>
    <t xml:space="preserve">DI.C.18      </t>
  </si>
  <si>
    <t>INSTALACION BT/VOZ DATOS INT</t>
  </si>
  <si>
    <t xml:space="preserve">DI. INSTAL 2 </t>
  </si>
  <si>
    <t>ELECTRICIDAD BT</t>
  </si>
  <si>
    <t xml:space="preserve">DI.E.2       </t>
  </si>
  <si>
    <t>ELECTRICIDAD GENERAL</t>
  </si>
  <si>
    <t xml:space="preserve">DI.E.E 2.6   </t>
  </si>
  <si>
    <t>MODIFICACION CUADRO EXISTENTE</t>
  </si>
  <si>
    <t xml:space="preserve">Modificación cuadro existente según nuevas indicaciones de proyecto
</t>
  </si>
  <si>
    <t>Protecciones según unifilar</t>
  </si>
  <si>
    <t>DI.E.E 2.6</t>
  </si>
  <si>
    <t>DI.E.2</t>
  </si>
  <si>
    <t xml:space="preserve">DI.E.3       </t>
  </si>
  <si>
    <t>ELECTRICIDAD-CABLES</t>
  </si>
  <si>
    <t xml:space="preserve">DI.E.E 3.6   </t>
  </si>
  <si>
    <t>CIRCUITO MONOF. BIP. POTENCIA 2x2.5mm²Cu+TTx2.5mm²  RZ1-K</t>
  </si>
  <si>
    <t xml:space="preserve">Circuito usos varios realizado con tubo PVC corrugado M 20/gp5, conductores bipolares de cobre flexible de 2.5mm², aislamiento tipo 0.6/1KV, tipo RZ1-K " libre de halógenos", en sistema monofásico (fase neutro y tierra), incluido p./p. de cajas de registro y regletas de conexión.
</t>
  </si>
  <si>
    <t>DI.E.3</t>
  </si>
  <si>
    <t xml:space="preserve">DI.E.4       </t>
  </si>
  <si>
    <t xml:space="preserve">DI.E.M 4.5.1 </t>
  </si>
  <si>
    <t>MECANISMO B.ENCHUFE SCHUKO SIMÓN 82</t>
  </si>
  <si>
    <t>UD</t>
  </si>
  <si>
    <t xml:space="preserve">Mecanismo para base de enchufe con toma de tierra lateral realizada con tubo PVC corrugado M 20/gp5 y  conductores unipolares de cobre flexible de 2,5mm², aislamiento 450/750V, tipo ES07Z1-K(AS) "libre de halógenos", en sistema monofásico con toma de tierra (fase, neutro y tierra), incluyendo caja de registro, caja de mecanismo universal con tornillos, base de enchufe sistema schuko 10-16 A. (II+t.)  instalada.
EUNEA NEW BASIC
</t>
  </si>
  <si>
    <t xml:space="preserve">DI.E.M 4.5.2 </t>
  </si>
  <si>
    <t>MECANISMO TOMA TELÉFONO O DATOS SIMÓN 82</t>
  </si>
  <si>
    <t xml:space="preserve">Mecanismo para toma de teléfono o datos realizada con tubo PVC corrugado de M 20/gp5 y guía de alambre galvanizado, para instalación de línea telefónica o puesto de datos, incluyendo caja de registro, caja de mecanismo universal con tornillos, toma de teléfono con marco, instalada.
EUNEA NEW BASIC
</t>
  </si>
  <si>
    <t xml:space="preserve">DI.E.M 4.5.3 </t>
  </si>
  <si>
    <t>MECANISMO TOMA TV/SAT SIMÓN 82</t>
  </si>
  <si>
    <t xml:space="preserve">Mecanismo para toma de TV/SAT realizada con tubo PVC corrugado de M 20/gp5, incluida caja de registro, caja universal con tornillos, toma TV/SAT instalada.
EUNEA NEW BASIC
</t>
  </si>
  <si>
    <t xml:space="preserve">DI.E.M 4.5.4 </t>
  </si>
  <si>
    <t>PUESTO DE TRABAJO EN CANALETA - TIPO A</t>
  </si>
  <si>
    <t xml:space="preserve">Puesto de trabajo para montaje en canaleta, compuesto por 3 (blancas) bases de enchufe sistema schuco 16A/250V. (II+t) realizado con conductores unipolares de cobre flexible de 2.5mm², aislamiento 450/750V, tipo ES07Z1-K(AS) "libre de halógenos", en sistema monofásico con toma de tierra (fase, neutro y tierra), incluyendo caja y marco portamecanismos y 2 tomas de informática RJ45, incluyendo caja y marco portamecanismos. Totalmente montado, intalado y probado.
</t>
  </si>
  <si>
    <t xml:space="preserve">DI.E.M 4.5.5 </t>
  </si>
  <si>
    <t>CAJA SUPERFICIE MM DATALECTRIC 4 RED + 2 MOD.RJ - TIPO B</t>
  </si>
  <si>
    <t xml:space="preserve">Suministro y colocación de caja superficie para pared para 3 mód. dobles de medidas 115x186x63 fabricada en ABS y Policarbonato modelo CA3S (incluye cubeta, marco y separador energía-datos), de color a elegir por la dirección facultativa y formada por 4 tomas schuko 2P+TT 16A para red con led y obturador y 2 conector RJ11-RJ45,  precableada en fábrica, incluyendo igualmente desde elcuadro de planta, conductor de cobre RV 0,6/1 kV de 3x4 mm2 en acometida a caja i/p.p. linea general hasta cuadro; p.p. de bandeja de PVC por falso suelo o pared de 185x60 mm en generales y bandeja de PVC con tapa de 100x50 mm en ramales con sus soportes, curvas..etc. Totalmente instalada, conectada y funcionando.
.LEGRAND
</t>
  </si>
  <si>
    <t>DI.E.M 4.5.6</t>
  </si>
  <si>
    <t>DI.E.4</t>
  </si>
  <si>
    <t xml:space="preserve">DI.E.7       </t>
  </si>
  <si>
    <t>BANDEJAS Y CANALETAS</t>
  </si>
  <si>
    <t xml:space="preserve">DI.E.BC 7.1  </t>
  </si>
  <si>
    <t>BANDEJA REJILLA MET  100x300 mm.</t>
  </si>
  <si>
    <t xml:space="preserve">Suministro y colocación de bandeja metalica de rejila de 100x300 mm. de acero galvanizado  electrozincada bicromatada, en tramos de 3 m. de longitud,  con p.p. de accesorios y soportes; Incluso parte proporcional de conductor de tierra (Cobre desnudo de 35 mm2) para puesta a tierra de la misma. Conforme al reglamento electrotécnico de baja tensión. Totalmente instalada según plano.
</t>
  </si>
  <si>
    <t xml:space="preserve">DI.E.BC 7.2  </t>
  </si>
  <si>
    <t>CANALETA PVC 50x80 CLIPAJE DIRECTO</t>
  </si>
  <si>
    <t xml:space="preserve">Suministro y colocación de canaleta de PVC color blanco, de dimensiones 50x80 mm. y 1 m. de longitud, con tapa de 45mm para la adaptación de mecanismos y compartimentación flexible, con p.p. de accesorios y montada directamente sobre paramentos verticales. Conforme al reglamento electrotécnico de baja tensión. IP4X según EN60529. IK07 según EN 50102. De material aislante y de reacción al fuego M1.
Canal DLP Evolutiva Monobloc Clipaje directo Legrand Ref.: 075601 o equivalente
</t>
  </si>
  <si>
    <t xml:space="preserve">DI.E.BC 7.3  </t>
  </si>
  <si>
    <t>SUPLEMENTO TUBO PVC RÍGIDO D63</t>
  </si>
  <si>
    <t xml:space="preserve">Ml. Tubo de PVC rígido curvable, D=63mm, para protección de circuitos eléctricos. Totalmente instalado, incluyendo elementos de fijación.
</t>
  </si>
  <si>
    <t>DI.E.7</t>
  </si>
  <si>
    <t xml:space="preserve">DI.E.TEL.    </t>
  </si>
  <si>
    <t>VOZ Y DATOS</t>
  </si>
  <si>
    <t xml:space="preserve">DI.E.TEL.03  </t>
  </si>
  <si>
    <t>CABLEADO DE DATOS</t>
  </si>
  <si>
    <t xml:space="preserve">Suministro y colocacion cable UTP CAT-6 libre de halógenos LSZH, tendido por
canalización valorada aparte.
</t>
  </si>
  <si>
    <t xml:space="preserve">DI.E.TEL.04  </t>
  </si>
  <si>
    <t>RACK</t>
  </si>
  <si>
    <t xml:space="preserve">Suministro y colocación de rack de 42 U incluso puerta de cristal, de 600x800 mm.
</t>
  </si>
  <si>
    <t xml:space="preserve">DI.E.TEL.05  </t>
  </si>
  <si>
    <t>PASAHILOS</t>
  </si>
  <si>
    <t xml:space="preserve">Suministro y colocación de ppashilos de cepillo abierto 19".
</t>
  </si>
  <si>
    <t xml:space="preserve">DI.E.TEL.06  </t>
  </si>
  <si>
    <t>TOMAS MÚLTIPLES</t>
  </si>
  <si>
    <t xml:space="preserve">Tomas múltiples encarables 8 tomas e interruptor luminoso. 
</t>
  </si>
  <si>
    <t>DI.E.TEL.06</t>
  </si>
  <si>
    <t xml:space="preserve">DI.E.TEL.07  </t>
  </si>
  <si>
    <t>CERTIFICACIÓN VOZ Y DATOS</t>
  </si>
  <si>
    <t xml:space="preserve"> Certificación de punto de datos CAT-6 con fluke
</t>
  </si>
  <si>
    <t xml:space="preserve">DI.E.TEL.08  </t>
  </si>
  <si>
    <t>LATIGUILLOS</t>
  </si>
  <si>
    <t xml:space="preserve">Latiguillos de parcheo de 0,5/1 mtrs CAT-6 M/M.
</t>
  </si>
  <si>
    <t xml:space="preserve">DI.E.TEL.09  </t>
  </si>
  <si>
    <t xml:space="preserve">Latiguillos desde puesto a cada mesa de 3,5 o 10 mts RJ45 Cat 6 s/necesidades de la mesa.
</t>
  </si>
  <si>
    <t>DI.E.TEL.</t>
  </si>
  <si>
    <t>DI. INSTAL 2</t>
  </si>
  <si>
    <t>DI.C.18</t>
  </si>
  <si>
    <t>CONTRATO</t>
  </si>
  <si>
    <t>TOTAL PRESUPUESTO EJECUCION MATERIAL</t>
  </si>
  <si>
    <t>13,00% GASTOS GENERALES</t>
  </si>
  <si>
    <t>7,00% BENEFICIO INDUSTRIAL</t>
  </si>
  <si>
    <t>TOTAL</t>
  </si>
  <si>
    <t>TOTAL PRESUPUESTO EJECUCION CONTRATA</t>
  </si>
  <si>
    <t>PICADO REVESTIMIENTO FACHADA APERTURA HUECO VENTANA</t>
  </si>
  <si>
    <t>LEVANTADO MAQUETAS</t>
  </si>
  <si>
    <t>Levantado de maquetas existentes anclados a suelo</t>
  </si>
  <si>
    <t>DESMONTAJE DE INSTALACION DE ELECTRICIDAD E ILUMINACION CON CONSERVACION DE RAILES DE TECHO</t>
  </si>
  <si>
    <t>C01.41</t>
  </si>
  <si>
    <t>C01.42</t>
  </si>
  <si>
    <t>C01.43</t>
  </si>
  <si>
    <t>C01.45</t>
  </si>
  <si>
    <t>C01.46</t>
  </si>
  <si>
    <t>C01.48</t>
  </si>
  <si>
    <t>DESMONTAJE DE ENSERES Y SEÑALIZACION PARA POSTERIOR USO Y CONSERVACION GUIAS</t>
  </si>
  <si>
    <t>C.AA</t>
  </si>
  <si>
    <t>AIRE ACONDICIONADO</t>
  </si>
  <si>
    <t>C.AA.01</t>
  </si>
  <si>
    <t>PA</t>
  </si>
  <si>
    <t>MODIFICACION UBICACIÓN AIRE ACONDICIONADO</t>
  </si>
  <si>
    <t>Modificación de la ubicación del aire acondicionado, moviendo unidad interior, modificando tuberías frigoríficas y dejándolo en funcionamiento, incluso conexión con saneamiento existente</t>
  </si>
  <si>
    <t>panel divisor</t>
  </si>
  <si>
    <t>FALSO TECHO ACUSTICO VIRUTAS PERFILERIA OCULTA</t>
  </si>
  <si>
    <t xml:space="preserve">Falso techo ACUSTICO VIRUTAS PERFILERIA OCULTA formado por aislamiento acústico y panel pintado, i/p.p. de elementos de remate, accesorios de fijación, montaje y desmontaje de andamios, terminado, s/NTE-RPT-17.
</t>
  </si>
  <si>
    <t>PUERTA PASO ABTIBLE LISA 1 HOJA PANELADA EN HAYA</t>
  </si>
  <si>
    <t xml:space="preserve">Puerta de paso ciega abatible normalizada, de una hoja de 82 cm de acho, de 3,5 cm de espesor, en D.M. PANELADA EN HAYA similar a existentes,con dos caras lisas,  incluso precerco de pino 70x35 mm., galce o cerco visto de DM  70x30 mm., tapajuntas moldeados de DM 70x10 mm. en ambas caras,  y herrajes de colgar y de cierre de acero inoxidable y manivelas de acero inoxidable, montada, incluso p.p. de medios auxiliares.
</t>
  </si>
  <si>
    <t>PANELADO DE DM CON HORNACINAS</t>
  </si>
  <si>
    <t>C05.03</t>
  </si>
  <si>
    <t>C05.04</t>
  </si>
  <si>
    <t>C05.05</t>
  </si>
  <si>
    <t>MUEBLE TABLA PERIODICA</t>
  </si>
  <si>
    <t>Suministro e instalación de mueble tabla periódica según detalles de plano</t>
  </si>
  <si>
    <t>MUEBLE DM LACADO</t>
  </si>
  <si>
    <t>CERRAMIENTO CARP. ALUMINIO + VIDRIO 6/16/4+4</t>
  </si>
  <si>
    <t>INSTALACION DE LAVABO ADAPTADO i/GRIFERÍA</t>
  </si>
  <si>
    <t>MECANISMOS E ILUMINACION</t>
  </si>
  <si>
    <t>ILUM.01</t>
  </si>
  <si>
    <t>ILUM.02</t>
  </si>
  <si>
    <t>SUMINISTRO E INSTALACION LUMINARIAS ERCO</t>
  </si>
  <si>
    <t>SUMINISTRO E INSTALACION LUMINARIAS SIMON</t>
  </si>
  <si>
    <t>Suministro e instalación de :</t>
  </si>
  <si>
    <t>Luminaria 720 M4 120x30 NW</t>
  </si>
  <si>
    <t>Proyector 640. 30 Sup WW CR192 WF BL</t>
  </si>
  <si>
    <t>6 Proyector Optec negro, LED 12w 3000k, óptica bañadora DIM</t>
  </si>
  <si>
    <t>2 Proyector Optec negro, LED 12w 3000k, óptica spot DIM</t>
  </si>
  <si>
    <t>7 Proyector Optec negro, LED 12w 3000k, óptica extra wide DIM</t>
  </si>
  <si>
    <t>8 Base de superficie color negro</t>
  </si>
  <si>
    <t xml:space="preserve">DI.E.BC 7.4  </t>
  </si>
  <si>
    <t xml:space="preserve">C09.02       </t>
  </si>
  <si>
    <t>MAMPARA VIDRIO 6+6</t>
  </si>
  <si>
    <t>Suministro y colocación de mampara de vidrio 6+6, lacada en RAL a definir por la propiedad. Incluso recibido de la misma y p.p. de medios auxiliares.</t>
  </si>
  <si>
    <t xml:space="preserve">Suministro y colocación de carpintería de aluminio formada por perfilería ALG 65 OPTIMA RPT, lacada en RAL a definir por la propiedad, con vidrio 6/16/4+4. Incluso recibido de la misma y p.p. de medios auxiliares. </t>
  </si>
  <si>
    <t>C09.02</t>
  </si>
  <si>
    <t xml:space="preserve">C02.16       </t>
  </si>
  <si>
    <t>VINILO EN VENTANAS V1</t>
  </si>
  <si>
    <t>Suministro e instalación de vinilos en ventanas v1</t>
  </si>
  <si>
    <t xml:space="preserve">C02.23       </t>
  </si>
  <si>
    <t>TAPADO HUECOS MAQUETAS</t>
  </si>
  <si>
    <t>Ejecución del tapado de los huecos de las maquetas, enrasado con el paramento y preparado para el solado</t>
  </si>
  <si>
    <t>C.INC</t>
  </si>
  <si>
    <t>PCI</t>
  </si>
  <si>
    <t>C.INC.O1</t>
  </si>
  <si>
    <t>INSTALACION DE PCI</t>
  </si>
  <si>
    <t xml:space="preserve">Picado de revestimiento de fachada para ventana V2 por medios mecánicos y manuales para posterior aplicación de nuevo revestimiento. Incluso p.p. de medios auxiliares y limpieza. 
</t>
  </si>
  <si>
    <t>incluso modificación de altura</t>
  </si>
  <si>
    <t>DESMONTAJE DE SUELO TECNICO PARA POSTERIOR USO CON MODIFICACIÓN DE ALTURA</t>
  </si>
  <si>
    <t>CABLEADO DE DATOS HDMI</t>
  </si>
  <si>
    <t>CABLEADO DE DATOS USB</t>
  </si>
  <si>
    <t>DI.E.TEL.03  B</t>
  </si>
  <si>
    <t>DI.E.TEL.03  C</t>
  </si>
  <si>
    <t>SOPORTE PROYECTOR</t>
  </si>
  <si>
    <t>Soporte metálico para anclar a techo proyector conforme a instrucciones de DF</t>
  </si>
  <si>
    <t>Revisión en obra de la instalación de protección contra incendios existente para comprobar su correcto funcionamiento.</t>
  </si>
  <si>
    <t xml:space="preserve">DI.E.M 4.5.6 </t>
  </si>
  <si>
    <t>COLUMNA MECANIZABLE</t>
  </si>
  <si>
    <t xml:space="preserve">Columna mecanizable de Schneider modelo Optiline 70 para altura maxima 4,5 mts, equipada con tomas de corriente y datos.
</t>
  </si>
  <si>
    <t xml:space="preserve">C01.34       </t>
  </si>
  <si>
    <t>DESMONTAJE DE INSTALACION FONTANERIA</t>
  </si>
  <si>
    <t>C01.34</t>
  </si>
  <si>
    <t xml:space="preserve">C01.35       </t>
  </si>
  <si>
    <t>DESMONTAJE DE INSTALACION SANEAMIENTO</t>
  </si>
  <si>
    <t xml:space="preserve">Desmontaje de la instalación de fontanería existente para adaptar a nueva cota de aseo, si procede, incluso retirada
</t>
  </si>
  <si>
    <t xml:space="preserve">Desmontaje de la instalación de saneamiento existente par adaptar a nueva cota de aseo, incluso retirada
</t>
  </si>
  <si>
    <t xml:space="preserve">GRTG4EWE     </t>
  </si>
  <si>
    <t>DEMOLICION DE SOLADO EN ASEO</t>
  </si>
  <si>
    <t xml:space="preserve">Demolición de solado de aseo con retirada de escombros a gestor autorizado
</t>
  </si>
  <si>
    <t>GRTG4EWE</t>
  </si>
  <si>
    <t xml:space="preserve">C07.07       </t>
  </si>
  <si>
    <t>ALIC.PORCELANICO LISO 20x20</t>
  </si>
  <si>
    <t xml:space="preserve">Alicatado de paramentos verticales interiores con baldosa de gres porcelánico BIa, multicolor a elegir por la DF s/carta, de dimensiones 20x20 cm, acabado liso, colocado con mortero cola de ligantes mixtos C2E, rejuntado en junta fina con mortero coloreado, incluso p.p. de recortes. Medida la superficie ejecutada.
PRECIO BASE MAT._10 euros/m2
</t>
  </si>
  <si>
    <t xml:space="preserve">C.12         </t>
  </si>
  <si>
    <t>INSTALACION FONTANERIA</t>
  </si>
  <si>
    <t xml:space="preserve">C12.01       </t>
  </si>
  <si>
    <t>INSTALACION DE PUNTO DE AGUA EN ASEO</t>
  </si>
  <si>
    <t>ASEO</t>
  </si>
  <si>
    <t>C12.01</t>
  </si>
  <si>
    <t xml:space="preserve">C12.02       </t>
  </si>
  <si>
    <t>INSTALACION DE APARATOS SANITARIOS</t>
  </si>
  <si>
    <t xml:space="preserve">Instalación de aparato sanitario (lavabo e inodoro), incluso medios auxiliares, pequeño material, y pp de elementos de fijación, totalmente terminado y en funcionamiento
</t>
  </si>
  <si>
    <t>C12.02</t>
  </si>
  <si>
    <t>C.12</t>
  </si>
  <si>
    <t xml:space="preserve">C.13         </t>
  </si>
  <si>
    <t>INSTALACION SANEAMIENTO</t>
  </si>
  <si>
    <t xml:space="preserve">C13.01       </t>
  </si>
  <si>
    <t>DESAGÜE PVC NUCLEO ASEOS</t>
  </si>
  <si>
    <t xml:space="preserve">Desagües y conexión a la red vertical para evacuación de aguas residuales con tubo de PVC, desde los diferentes aparatos de un núcleo de aseos de la planta, con sifones individuales. Incluso parte proporcional de tapones en los manguetones de los inodoros como registros.
</t>
  </si>
  <si>
    <t>C13.01</t>
  </si>
  <si>
    <t>C.13</t>
  </si>
  <si>
    <t xml:space="preserve">C16.01       </t>
  </si>
  <si>
    <t>P. PLÁST. LISA MATE ESTÁNDAR OBRA B/COLOR</t>
  </si>
  <si>
    <t>Pintura plástica lisa mate lavable estándar obra nueva en blanco o pigmentada, sobre paramentos horizontales y verticales, dos manos, incluso mano de imprimación y plastecido.</t>
  </si>
  <si>
    <t>PARAMENTOS HORIZONTALES</t>
  </si>
  <si>
    <t>PARAMENTOS VERTICALES</t>
  </si>
  <si>
    <t>C16.01</t>
  </si>
  <si>
    <t xml:space="preserve">C16.02       </t>
  </si>
  <si>
    <t>PINTURA ESMALTE SINTÉTICO MATE RAL</t>
  </si>
  <si>
    <t xml:space="preserve">Sistema protector antioxidante de acabado satinado sobre elementos metálicos, de poliuretano de dos componentes de alta resistencia, acabado en mate en color RAL a definir por la DF, previo chorreado al grado Sa 21/2 (ISO 8501-1:1998), secado y limpieza de superficie hasta quedar, libre de cualquier contaminación, aplicación de imprimación epoxi de dos componentes con espesor de 80 micras y aplicación de esmalte de poliuretano alifático de dos componentes, siguiendo las instrucciones de aplicación y preparación del soporte según se especifica en la ficha técnica del fabricante. Espesor mínimo mínimo del sistema 140 micras. Incluye reparación mediante masilla dos componentes de superficies perforadas abolladas o rayadas, lijado e imprimación hasta alcanzar una superficie lisa y continua. Incluida p.p de medios auxiliares encintados y protección de superficies.
</t>
  </si>
  <si>
    <t>MAQUINARIA EXISTENTE</t>
  </si>
  <si>
    <t xml:space="preserve">C16.03       </t>
  </si>
  <si>
    <t>PAPEL PINTADO</t>
  </si>
  <si>
    <t>Suministro y ejecución de papel pintado en paramentos verticales</t>
  </si>
  <si>
    <t>TABIQUE ACÚSTICO</t>
  </si>
  <si>
    <t>Desmontaje de la instalación de electricidad e iluminación existentes, con retirada a pie de carga</t>
  </si>
  <si>
    <t>PRESUPUESTO CIEGO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</si>
</sst>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b/>
      <sz val="10"/>
      <color theme="1"/>
      <name val="Calibri"/>
      <family val="2"/>
      <scheme val="minor"/>
    </font>
    <font>
      <b/>
      <sz val="14"/>
      <color theme="1"/>
      <name val="Calibri"/>
      <family val="2"/>
      <scheme val="minor"/>
    </font>
    <font>
      <sz val="11"/>
      <color rgb="FFFFFF00"/>
      <name val="Calibri"/>
      <family val="2"/>
      <scheme val="minor"/>
    </font>
    <font>
      <b/>
      <sz val="11"/>
      <color rgb="FFFFFF00"/>
      <name val="Calibri"/>
      <family val="2"/>
      <scheme val="minor"/>
    </font>
    <font>
      <b/>
      <sz val="11"/>
      <color theme="0"/>
      <name val="Calibri"/>
      <family val="2"/>
      <scheme val="minor"/>
    </font>
    <font>
      <sz val="11"/>
      <color theme="0"/>
      <name val="Calibri"/>
      <family val="2"/>
      <scheme val="minor"/>
    </font>
    <font>
      <sz val="10"/>
      <color theme="1"/>
      <name val="Calibri"/>
      <family val="2"/>
      <scheme val="minor"/>
    </font>
    <font>
      <b/>
      <sz val="16"/>
      <color theme="1"/>
      <name val="Calibri"/>
      <family val="2"/>
      <scheme val="minor"/>
    </font>
  </fonts>
  <fills count="8">
    <fill>
      <patternFill patternType="none"/>
    </fill>
    <fill>
      <patternFill patternType="gray125"/>
    </fill>
    <fill>
      <patternFill patternType="solid">
        <fgColor theme="9" tint="0.39997558519241921"/>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rgb="FFFFC000"/>
        <bgColor indexed="64"/>
      </patternFill>
    </fill>
    <fill>
      <patternFill patternType="solid">
        <fgColor theme="9" tint="0.39994506668294322"/>
        <bgColor indexed="64"/>
      </patternFill>
    </fill>
    <fill>
      <patternFill patternType="solid">
        <fgColor theme="9" tint="0.79998168889431442"/>
        <bgColor indexed="64"/>
      </patternFill>
    </fill>
  </fills>
  <borders count="1">
    <border>
      <left/>
      <right/>
      <top/>
      <bottom/>
      <diagonal/>
    </border>
  </borders>
  <cellStyleXfs count="1">
    <xf numFmtId="0" fontId="0" fillId="0" borderId="0"/>
  </cellStyleXfs>
  <cellXfs count="67">
    <xf numFmtId="0" fontId="0" fillId="0" borderId="0" xfId="0"/>
    <xf numFmtId="49" fontId="0" fillId="0" borderId="0" xfId="0" applyNumberFormat="1"/>
    <xf numFmtId="49" fontId="0" fillId="0" borderId="0" xfId="0" applyNumberFormat="1" applyAlignment="1">
      <alignment horizontal="right"/>
    </xf>
    <xf numFmtId="49" fontId="2" fillId="0" borderId="0" xfId="0" applyNumberFormat="1" applyFont="1"/>
    <xf numFmtId="0" fontId="2" fillId="0" borderId="0" xfId="0" applyFont="1"/>
    <xf numFmtId="49" fontId="3" fillId="0" borderId="0" xfId="0" applyNumberFormat="1" applyFont="1"/>
    <xf numFmtId="0" fontId="3" fillId="0" borderId="0" xfId="0" applyFont="1"/>
    <xf numFmtId="49" fontId="1" fillId="2" borderId="0" xfId="0" applyNumberFormat="1" applyFont="1" applyFill="1"/>
    <xf numFmtId="0" fontId="1" fillId="2" borderId="0" xfId="0" applyFont="1" applyFill="1"/>
    <xf numFmtId="4" fontId="1" fillId="2" borderId="0" xfId="0" applyNumberFormat="1" applyFont="1" applyFill="1"/>
    <xf numFmtId="49" fontId="1" fillId="3" borderId="0" xfId="0" applyNumberFormat="1" applyFont="1" applyFill="1"/>
    <xf numFmtId="0" fontId="1" fillId="3" borderId="0" xfId="0" applyFont="1" applyFill="1"/>
    <xf numFmtId="3" fontId="1" fillId="3" borderId="0" xfId="0" applyNumberFormat="1" applyFont="1" applyFill="1"/>
    <xf numFmtId="4" fontId="1" fillId="3" borderId="0" xfId="0" applyNumberFormat="1" applyFont="1" applyFill="1"/>
    <xf numFmtId="49" fontId="0" fillId="0" borderId="0" xfId="0" applyNumberFormat="1" applyFill="1"/>
    <xf numFmtId="0" fontId="0" fillId="0" borderId="0" xfId="0" applyFill="1"/>
    <xf numFmtId="4" fontId="0" fillId="0" borderId="0" xfId="0" applyNumberFormat="1" applyFill="1"/>
    <xf numFmtId="0" fontId="0" fillId="0" borderId="0" xfId="0" applyFill="1" applyAlignment="1">
      <alignment wrapText="1"/>
    </xf>
    <xf numFmtId="49" fontId="1" fillId="0" borderId="0" xfId="0" applyNumberFormat="1" applyFont="1" applyFill="1"/>
    <xf numFmtId="4" fontId="1" fillId="0" borderId="0" xfId="0" applyNumberFormat="1" applyFont="1" applyFill="1"/>
    <xf numFmtId="0" fontId="0" fillId="3" borderId="0" xfId="0" applyFill="1"/>
    <xf numFmtId="0" fontId="0" fillId="2" borderId="0" xfId="0" applyFill="1"/>
    <xf numFmtId="4" fontId="0" fillId="2" borderId="0" xfId="0" applyNumberFormat="1" applyFill="1"/>
    <xf numFmtId="3" fontId="0" fillId="0" borderId="0" xfId="0" applyNumberFormat="1" applyFill="1"/>
    <xf numFmtId="49" fontId="1" fillId="0" borderId="0" xfId="0" applyNumberFormat="1" applyFont="1" applyFill="1" applyAlignment="1">
      <alignment horizontal="right"/>
    </xf>
    <xf numFmtId="0" fontId="1" fillId="0" borderId="0" xfId="0" applyFont="1" applyFill="1" applyAlignment="1">
      <alignment horizontal="right"/>
    </xf>
    <xf numFmtId="3" fontId="0" fillId="3" borderId="0" xfId="0" applyNumberFormat="1" applyFill="1"/>
    <xf numFmtId="0" fontId="4" fillId="4" borderId="0" xfId="0" applyFont="1" applyFill="1"/>
    <xf numFmtId="49" fontId="5" fillId="4" borderId="0" xfId="0" applyNumberFormat="1" applyFont="1" applyFill="1" applyAlignment="1">
      <alignment horizontal="right"/>
    </xf>
    <xf numFmtId="3" fontId="4" fillId="4" borderId="0" xfId="0" applyNumberFormat="1" applyFont="1" applyFill="1"/>
    <xf numFmtId="4" fontId="5" fillId="4" borderId="0" xfId="0" applyNumberFormat="1" applyFont="1" applyFill="1"/>
    <xf numFmtId="0" fontId="0" fillId="0" borderId="0" xfId="0" applyFill="1" applyBorder="1"/>
    <xf numFmtId="49" fontId="1" fillId="0" borderId="0" xfId="0" applyNumberFormat="1" applyFont="1" applyFill="1" applyBorder="1"/>
    <xf numFmtId="4" fontId="1" fillId="0" borderId="0" xfId="0" applyNumberFormat="1" applyFont="1" applyFill="1" applyBorder="1"/>
    <xf numFmtId="4" fontId="0" fillId="0" borderId="0" xfId="0" applyNumberFormat="1" applyFill="1" applyBorder="1"/>
    <xf numFmtId="0" fontId="0" fillId="0" borderId="0" xfId="0" applyFill="1" applyAlignment="1">
      <alignment horizontal="right"/>
    </xf>
    <xf numFmtId="49" fontId="0" fillId="0" borderId="0" xfId="0" applyNumberFormat="1" applyFill="1" applyAlignment="1">
      <alignment horizontal="right"/>
    </xf>
    <xf numFmtId="0" fontId="1" fillId="0" borderId="0" xfId="0" applyFont="1" applyFill="1"/>
    <xf numFmtId="0" fontId="2" fillId="0" borderId="0" xfId="0" applyFont="1" applyAlignment="1">
      <alignment wrapText="1"/>
    </xf>
    <xf numFmtId="0" fontId="3" fillId="0" borderId="0" xfId="0" applyFont="1" applyAlignment="1">
      <alignment wrapText="1"/>
    </xf>
    <xf numFmtId="49" fontId="0" fillId="0" borderId="0" xfId="0" applyNumberFormat="1" applyAlignment="1">
      <alignment wrapText="1"/>
    </xf>
    <xf numFmtId="49" fontId="1" fillId="3" borderId="0" xfId="0" applyNumberFormat="1" applyFont="1" applyFill="1" applyAlignment="1">
      <alignment wrapText="1"/>
    </xf>
    <xf numFmtId="49" fontId="1" fillId="2" borderId="0" xfId="0" applyNumberFormat="1" applyFont="1" applyFill="1" applyAlignment="1">
      <alignment wrapText="1"/>
    </xf>
    <xf numFmtId="49" fontId="0" fillId="0" borderId="0" xfId="0" applyNumberFormat="1" applyFill="1" applyAlignment="1">
      <alignment wrapText="1"/>
    </xf>
    <xf numFmtId="0" fontId="0" fillId="0" borderId="0" xfId="0" applyFill="1" applyAlignment="1">
      <alignment horizontal="right" wrapText="1"/>
    </xf>
    <xf numFmtId="0" fontId="0" fillId="2" borderId="0" xfId="0" applyFill="1" applyAlignment="1">
      <alignment wrapText="1"/>
    </xf>
    <xf numFmtId="0" fontId="0" fillId="3" borderId="0" xfId="0" applyFill="1" applyAlignment="1">
      <alignment wrapText="1"/>
    </xf>
    <xf numFmtId="0" fontId="4" fillId="4" borderId="0" xfId="0" applyFont="1" applyFill="1" applyAlignment="1">
      <alignment wrapText="1"/>
    </xf>
    <xf numFmtId="0" fontId="0" fillId="0" borderId="0" xfId="0" applyAlignment="1">
      <alignment wrapText="1"/>
    </xf>
    <xf numFmtId="0" fontId="0" fillId="5" borderId="0" xfId="0" applyFill="1"/>
    <xf numFmtId="0" fontId="1" fillId="6" borderId="0" xfId="0" applyFont="1" applyFill="1"/>
    <xf numFmtId="4" fontId="0" fillId="7" borderId="0" xfId="0" applyNumberFormat="1" applyFill="1"/>
    <xf numFmtId="4" fontId="0" fillId="7" borderId="0" xfId="0" applyNumberFormat="1" applyFill="1" applyBorder="1"/>
    <xf numFmtId="4" fontId="1" fillId="2" borderId="0" xfId="0" applyNumberFormat="1" applyFont="1" applyFill="1" applyBorder="1"/>
    <xf numFmtId="4" fontId="6" fillId="4" borderId="0" xfId="0" applyNumberFormat="1" applyFont="1" applyFill="1"/>
    <xf numFmtId="49" fontId="6" fillId="4" borderId="0" xfId="0" applyNumberFormat="1" applyFont="1" applyFill="1" applyAlignment="1">
      <alignment horizontal="right"/>
    </xf>
    <xf numFmtId="3" fontId="7" fillId="4" borderId="0" xfId="0" applyNumberFormat="1" applyFont="1" applyFill="1"/>
    <xf numFmtId="49" fontId="8" fillId="0" borderId="0" xfId="0" applyNumberFormat="1" applyFont="1" applyFill="1" applyAlignment="1">
      <alignment wrapText="1"/>
    </xf>
    <xf numFmtId="49" fontId="8" fillId="0" borderId="0" xfId="0" applyNumberFormat="1" applyFont="1"/>
    <xf numFmtId="0" fontId="0" fillId="0" borderId="0" xfId="0" applyFill="1" applyAlignment="1">
      <alignment vertical="center" wrapText="1"/>
    </xf>
    <xf numFmtId="0" fontId="3" fillId="0" borderId="0" xfId="0" applyFont="1" applyAlignment="1">
      <alignment horizontal="center" wrapText="1"/>
    </xf>
    <xf numFmtId="0" fontId="9" fillId="0" borderId="0" xfId="0" applyFont="1" applyAlignment="1">
      <alignment horizontal="center" wrapText="1"/>
    </xf>
    <xf numFmtId="0" fontId="1" fillId="0" borderId="0" xfId="0" applyFont="1" applyFill="1" applyAlignment="1">
      <alignment wrapText="1"/>
    </xf>
    <xf numFmtId="0" fontId="1" fillId="0" borderId="0" xfId="0" applyFont="1" applyFill="1" applyAlignment="1">
      <alignment horizontal="left"/>
    </xf>
    <xf numFmtId="0" fontId="6" fillId="0" borderId="0" xfId="0" applyFont="1" applyFill="1" applyAlignment="1">
      <alignment wrapText="1"/>
    </xf>
    <xf numFmtId="0" fontId="6" fillId="0" borderId="0" xfId="0" applyFont="1" applyFill="1"/>
    <xf numFmtId="4" fontId="6" fillId="0" borderId="0" xfId="0" applyNumberFormat="1" applyFont="1"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02"/>
  <sheetViews>
    <sheetView tabSelected="1" topLeftCell="C1" zoomScale="80" zoomScaleNormal="80" workbookViewId="0">
      <selection activeCell="P33" sqref="P33"/>
    </sheetView>
  </sheetViews>
  <sheetFormatPr baseColWidth="10" defaultRowHeight="15" x14ac:dyDescent="0.25"/>
  <cols>
    <col min="1" max="1" width="4.85546875" style="15" customWidth="1"/>
    <col min="2" max="2" width="15.5703125" bestFit="1" customWidth="1"/>
    <col min="3" max="3" width="3.7109375" bestFit="1" customWidth="1"/>
    <col min="4" max="4" width="44.42578125" style="48" customWidth="1"/>
  </cols>
  <sheetData>
    <row r="1" spans="2:13" x14ac:dyDescent="0.25">
      <c r="B1" s="3"/>
      <c r="C1" s="4"/>
      <c r="D1" s="38"/>
      <c r="E1" s="4"/>
      <c r="F1" s="4"/>
      <c r="G1" s="4"/>
      <c r="H1" s="4"/>
      <c r="I1" s="4"/>
      <c r="J1" s="4"/>
      <c r="K1" s="4"/>
      <c r="L1" s="4"/>
      <c r="M1" s="4"/>
    </row>
    <row r="2" spans="2:13" ht="19.5" x14ac:dyDescent="0.35">
      <c r="B2" s="5" t="s">
        <v>1</v>
      </c>
      <c r="C2" s="6"/>
      <c r="D2" s="61" t="s">
        <v>399</v>
      </c>
      <c r="E2" s="60"/>
      <c r="F2" s="60"/>
      <c r="G2" s="60"/>
      <c r="H2" s="60"/>
      <c r="I2" s="60"/>
      <c r="J2" s="60"/>
      <c r="K2" s="60"/>
      <c r="L2" s="60"/>
      <c r="M2" s="60"/>
    </row>
    <row r="3" spans="2:13" ht="18.75" x14ac:dyDescent="0.3">
      <c r="B3" s="5"/>
      <c r="C3" s="6"/>
      <c r="D3" s="39"/>
      <c r="E3" s="6"/>
      <c r="F3" s="6"/>
      <c r="G3" s="6"/>
      <c r="H3" s="6"/>
      <c r="I3" s="6"/>
      <c r="J3" s="6"/>
      <c r="K3" s="6"/>
      <c r="L3" s="6"/>
      <c r="M3" s="6"/>
    </row>
    <row r="4" spans="2:13" ht="18.75" x14ac:dyDescent="0.3">
      <c r="B4" s="5"/>
      <c r="C4" s="6"/>
      <c r="D4" s="39"/>
      <c r="E4" s="6"/>
      <c r="F4" s="6"/>
      <c r="G4" s="6"/>
      <c r="H4" s="6"/>
      <c r="I4" s="6"/>
      <c r="J4" s="6"/>
      <c r="K4" s="6"/>
      <c r="L4" s="6"/>
      <c r="M4" s="6"/>
    </row>
    <row r="5" spans="2:13" x14ac:dyDescent="0.25">
      <c r="B5" s="1" t="s">
        <v>2</v>
      </c>
      <c r="C5" s="1" t="s">
        <v>5</v>
      </c>
      <c r="D5" s="40" t="s">
        <v>3</v>
      </c>
      <c r="E5" s="58" t="s">
        <v>8</v>
      </c>
      <c r="F5" s="2" t="s">
        <v>9</v>
      </c>
      <c r="G5" s="2" t="s">
        <v>10</v>
      </c>
      <c r="H5" s="2" t="s">
        <v>11</v>
      </c>
      <c r="I5" s="2" t="s">
        <v>12</v>
      </c>
      <c r="J5" s="2" t="s">
        <v>13</v>
      </c>
      <c r="K5" s="2" t="s">
        <v>6</v>
      </c>
      <c r="L5" s="2" t="s">
        <v>7</v>
      </c>
      <c r="M5" s="2" t="s">
        <v>4</v>
      </c>
    </row>
    <row r="6" spans="2:13" x14ac:dyDescent="0.25">
      <c r="B6" s="10"/>
      <c r="C6" s="10" t="s">
        <v>0</v>
      </c>
      <c r="D6" s="41" t="s">
        <v>14</v>
      </c>
      <c r="E6" s="11"/>
      <c r="F6" s="11"/>
      <c r="G6" s="11"/>
      <c r="H6" s="11"/>
      <c r="I6" s="11"/>
      <c r="J6" s="11"/>
      <c r="K6" s="12">
        <f>K481</f>
        <v>1</v>
      </c>
      <c r="L6" s="13">
        <f>L481</f>
        <v>0</v>
      </c>
      <c r="M6" s="13">
        <f>M481</f>
        <v>0</v>
      </c>
    </row>
    <row r="8" spans="2:13" x14ac:dyDescent="0.25">
      <c r="B8" s="7" t="s">
        <v>15</v>
      </c>
      <c r="C8" s="7" t="s">
        <v>0</v>
      </c>
      <c r="D8" s="42" t="s">
        <v>16</v>
      </c>
      <c r="E8" s="8"/>
      <c r="F8" s="8"/>
      <c r="G8" s="8"/>
      <c r="H8" s="8"/>
      <c r="I8" s="8"/>
      <c r="J8" s="50"/>
      <c r="K8" s="9">
        <f>K110</f>
        <v>1</v>
      </c>
      <c r="L8" s="9">
        <f>L110</f>
        <v>0</v>
      </c>
      <c r="M8" s="9">
        <f>M110</f>
        <v>0</v>
      </c>
    </row>
    <row r="9" spans="2:13" s="15" customFormat="1" ht="30" x14ac:dyDescent="0.25">
      <c r="B9" s="14" t="s">
        <v>17</v>
      </c>
      <c r="C9" s="14" t="s">
        <v>18</v>
      </c>
      <c r="D9" s="43" t="s">
        <v>280</v>
      </c>
      <c r="F9" s="15">
        <v>1</v>
      </c>
      <c r="G9" s="16">
        <v>0.9</v>
      </c>
      <c r="H9" s="16">
        <v>2.7</v>
      </c>
      <c r="I9" s="16">
        <v>0</v>
      </c>
      <c r="J9" s="16">
        <f>F9*(G9+ (G9= 0))*(H9+ (H9= 0))*(I9+ (I9= 0))</f>
        <v>2.4300000000000002</v>
      </c>
      <c r="K9" s="16">
        <f>+J9</f>
        <v>2.4300000000000002</v>
      </c>
      <c r="L9" s="51"/>
      <c r="M9" s="16">
        <f>ROUND(K9*L9,2)</f>
        <v>0</v>
      </c>
    </row>
    <row r="10" spans="2:13" s="15" customFormat="1" ht="90" x14ac:dyDescent="0.25">
      <c r="D10" s="17" t="s">
        <v>339</v>
      </c>
    </row>
    <row r="11" spans="2:13" s="15" customFormat="1" x14ac:dyDescent="0.25">
      <c r="B11" s="14" t="s">
        <v>19</v>
      </c>
      <c r="C11" s="14" t="s">
        <v>18</v>
      </c>
      <c r="D11" s="43" t="s">
        <v>281</v>
      </c>
      <c r="K11" s="16">
        <f>K14</f>
        <v>2</v>
      </c>
      <c r="L11" s="16">
        <f>L14</f>
        <v>0</v>
      </c>
      <c r="M11" s="16">
        <f>M14</f>
        <v>0</v>
      </c>
    </row>
    <row r="12" spans="2:13" s="15" customFormat="1" ht="30" x14ac:dyDescent="0.25">
      <c r="D12" s="17" t="s">
        <v>282</v>
      </c>
    </row>
    <row r="13" spans="2:13" s="15" customFormat="1" x14ac:dyDescent="0.25">
      <c r="D13" s="17"/>
      <c r="E13" s="14" t="s">
        <v>0</v>
      </c>
      <c r="F13" s="15">
        <v>2</v>
      </c>
      <c r="G13" s="16">
        <v>1</v>
      </c>
      <c r="H13" s="16">
        <v>1</v>
      </c>
      <c r="I13" s="16">
        <v>0</v>
      </c>
      <c r="J13" s="16">
        <f>F13*(G13+ (G13= 0))*(H13+ (H13= 0))*(I13+ (I13= 0))</f>
        <v>2</v>
      </c>
    </row>
    <row r="14" spans="2:13" s="15" customFormat="1" x14ac:dyDescent="0.25">
      <c r="D14" s="17"/>
      <c r="J14" s="18" t="s">
        <v>20</v>
      </c>
      <c r="K14" s="19">
        <f>SUM(J13:J13)</f>
        <v>2</v>
      </c>
      <c r="L14" s="51"/>
      <c r="M14" s="19">
        <f>ROUND(L14*K14,2)</f>
        <v>0</v>
      </c>
    </row>
    <row r="15" spans="2:13" s="15" customFormat="1" ht="0.95" customHeight="1" x14ac:dyDescent="0.25">
      <c r="D15" s="17"/>
    </row>
    <row r="16" spans="2:13" s="15" customFormat="1" x14ac:dyDescent="0.25">
      <c r="B16" s="14" t="s">
        <v>21</v>
      </c>
      <c r="C16" s="14" t="s">
        <v>18</v>
      </c>
      <c r="D16" s="43" t="s">
        <v>22</v>
      </c>
      <c r="K16" s="16">
        <f>K25</f>
        <v>159.16500000000002</v>
      </c>
      <c r="L16" s="16">
        <f>L25</f>
        <v>0</v>
      </c>
      <c r="M16" s="16">
        <f>M25</f>
        <v>0</v>
      </c>
    </row>
    <row r="17" spans="2:13" s="15" customFormat="1" ht="60" x14ac:dyDescent="0.25">
      <c r="D17" s="17" t="s">
        <v>23</v>
      </c>
    </row>
    <row r="18" spans="2:13" s="15" customFormat="1" x14ac:dyDescent="0.25">
      <c r="D18" s="17"/>
      <c r="E18" s="14" t="s">
        <v>0</v>
      </c>
      <c r="F18" s="15">
        <v>1</v>
      </c>
      <c r="G18" s="16">
        <v>4.2</v>
      </c>
      <c r="H18" s="16">
        <v>0</v>
      </c>
      <c r="I18" s="16">
        <v>2.7</v>
      </c>
      <c r="J18" s="16">
        <f>F18*(G18+ (G18= 0))*(H18+ (H18= 0))*(I18+ (I18= 0))</f>
        <v>11.340000000000002</v>
      </c>
    </row>
    <row r="19" spans="2:13" s="15" customFormat="1" x14ac:dyDescent="0.25">
      <c r="D19" s="17"/>
      <c r="E19" s="14"/>
      <c r="F19" s="15">
        <v>2</v>
      </c>
      <c r="G19" s="16">
        <v>7</v>
      </c>
      <c r="H19" s="16">
        <v>0</v>
      </c>
      <c r="I19" s="16">
        <v>2.7</v>
      </c>
      <c r="J19" s="16">
        <f t="shared" ref="J19:J24" si="0">F19*(G19+ (G19= 0))*(H19+ (H19= 0))*(I19+ (I19= 0))</f>
        <v>37.800000000000004</v>
      </c>
    </row>
    <row r="20" spans="2:13" s="15" customFormat="1" x14ac:dyDescent="0.25">
      <c r="D20" s="17"/>
      <c r="E20" s="14"/>
      <c r="F20" s="15">
        <v>2</v>
      </c>
      <c r="G20" s="16">
        <v>6.5</v>
      </c>
      <c r="H20" s="16">
        <v>0</v>
      </c>
      <c r="I20" s="16">
        <v>2.7</v>
      </c>
      <c r="J20" s="16">
        <f t="shared" si="0"/>
        <v>35.1</v>
      </c>
    </row>
    <row r="21" spans="2:13" s="15" customFormat="1" x14ac:dyDescent="0.25">
      <c r="D21" s="17"/>
      <c r="E21" s="14"/>
      <c r="F21" s="15">
        <v>1</v>
      </c>
      <c r="G21" s="16">
        <v>8.25</v>
      </c>
      <c r="H21" s="16">
        <v>0</v>
      </c>
      <c r="I21" s="16">
        <v>2.7</v>
      </c>
      <c r="J21" s="16">
        <f t="shared" si="0"/>
        <v>22.275000000000002</v>
      </c>
    </row>
    <row r="22" spans="2:13" s="15" customFormat="1" x14ac:dyDescent="0.25">
      <c r="D22" s="17"/>
      <c r="E22" s="14"/>
      <c r="F22" s="15">
        <v>1</v>
      </c>
      <c r="G22" s="16">
        <v>1.9</v>
      </c>
      <c r="H22" s="16">
        <v>0</v>
      </c>
      <c r="I22" s="16">
        <v>2.7</v>
      </c>
      <c r="J22" s="16">
        <f t="shared" si="0"/>
        <v>5.13</v>
      </c>
    </row>
    <row r="23" spans="2:13" s="15" customFormat="1" x14ac:dyDescent="0.25">
      <c r="D23" s="17"/>
      <c r="E23" s="14"/>
      <c r="F23" s="15">
        <v>1</v>
      </c>
      <c r="G23" s="16">
        <v>3.9</v>
      </c>
      <c r="H23" s="16">
        <v>0</v>
      </c>
      <c r="I23" s="16">
        <v>2.7</v>
      </c>
      <c r="J23" s="16">
        <f t="shared" si="0"/>
        <v>10.530000000000001</v>
      </c>
    </row>
    <row r="24" spans="2:13" s="15" customFormat="1" x14ac:dyDescent="0.25">
      <c r="D24" s="17"/>
      <c r="E24" s="14"/>
      <c r="F24" s="15">
        <v>1</v>
      </c>
      <c r="G24" s="16">
        <v>13.7</v>
      </c>
      <c r="H24" s="16">
        <v>0</v>
      </c>
      <c r="I24" s="16">
        <v>2.7</v>
      </c>
      <c r="J24" s="16">
        <f t="shared" si="0"/>
        <v>36.99</v>
      </c>
    </row>
    <row r="25" spans="2:13" s="15" customFormat="1" x14ac:dyDescent="0.25">
      <c r="D25" s="17"/>
      <c r="I25" s="31"/>
      <c r="J25" s="32" t="s">
        <v>24</v>
      </c>
      <c r="K25" s="33">
        <f>SUM(J18:J24)</f>
        <v>159.16500000000002</v>
      </c>
      <c r="L25" s="52"/>
      <c r="M25" s="19">
        <f>ROUND(L25*K25,2)</f>
        <v>0</v>
      </c>
    </row>
    <row r="26" spans="2:13" s="15" customFormat="1" ht="0.95" customHeight="1" x14ac:dyDescent="0.25">
      <c r="D26" s="17"/>
      <c r="I26" s="31"/>
      <c r="J26" s="31"/>
      <c r="K26" s="31"/>
    </row>
    <row r="27" spans="2:13" s="15" customFormat="1" ht="30" x14ac:dyDescent="0.25">
      <c r="B27" s="14" t="s">
        <v>25</v>
      </c>
      <c r="C27" s="14" t="s">
        <v>18</v>
      </c>
      <c r="D27" s="43" t="s">
        <v>26</v>
      </c>
      <c r="I27" s="31"/>
      <c r="J27" s="31"/>
      <c r="K27" s="34">
        <f>K30</f>
        <v>2.4300000000000002</v>
      </c>
      <c r="L27" s="16">
        <f>L30</f>
        <v>0</v>
      </c>
      <c r="M27" s="16">
        <f>M30</f>
        <v>0</v>
      </c>
    </row>
    <row r="28" spans="2:13" s="15" customFormat="1" ht="105" x14ac:dyDescent="0.25">
      <c r="D28" s="17" t="s">
        <v>27</v>
      </c>
    </row>
    <row r="29" spans="2:13" s="15" customFormat="1" x14ac:dyDescent="0.25">
      <c r="D29" s="17"/>
      <c r="E29" s="14" t="s">
        <v>0</v>
      </c>
      <c r="F29" s="15">
        <v>1</v>
      </c>
      <c r="G29" s="16">
        <v>0.9</v>
      </c>
      <c r="H29" s="16">
        <v>2.7</v>
      </c>
      <c r="I29" s="16">
        <v>0</v>
      </c>
      <c r="J29" s="16">
        <f>F29*(G29+ (G29= 0))*(H29+ (H29= 0))*(I29+ (I29= 0))</f>
        <v>2.4300000000000002</v>
      </c>
    </row>
    <row r="30" spans="2:13" s="15" customFormat="1" x14ac:dyDescent="0.25">
      <c r="D30" s="17"/>
      <c r="J30" s="18" t="s">
        <v>28</v>
      </c>
      <c r="K30" s="19">
        <f>SUM(J29:J29)</f>
        <v>2.4300000000000002</v>
      </c>
      <c r="L30" s="52"/>
      <c r="M30" s="19">
        <f>ROUND(L30*K30,2)</f>
        <v>0</v>
      </c>
    </row>
    <row r="31" spans="2:13" s="15" customFormat="1" ht="0.95" customHeight="1" x14ac:dyDescent="0.25">
      <c r="D31" s="17"/>
    </row>
    <row r="32" spans="2:13" s="15" customFormat="1" x14ac:dyDescent="0.25">
      <c r="B32" s="14" t="s">
        <v>29</v>
      </c>
      <c r="C32" s="14" t="s">
        <v>18</v>
      </c>
      <c r="D32" s="43" t="s">
        <v>30</v>
      </c>
      <c r="K32" s="16">
        <f>K37</f>
        <v>5.4</v>
      </c>
      <c r="L32" s="16">
        <f>L37</f>
        <v>0</v>
      </c>
      <c r="M32" s="16">
        <f>M37</f>
        <v>0</v>
      </c>
    </row>
    <row r="33" spans="2:13" s="15" customFormat="1" ht="105" x14ac:dyDescent="0.25">
      <c r="D33" s="17" t="s">
        <v>31</v>
      </c>
    </row>
    <row r="34" spans="2:13" s="15" customFormat="1" x14ac:dyDescent="0.25">
      <c r="D34" s="17"/>
      <c r="F34" s="15">
        <v>1</v>
      </c>
      <c r="G34" s="16">
        <v>4.5</v>
      </c>
      <c r="H34" s="16">
        <v>0</v>
      </c>
      <c r="I34" s="16">
        <v>2.7</v>
      </c>
      <c r="J34" s="16">
        <f>F34*(G34+ (G34= 0))*(H34+ (H34= 0))*(I34+ (I34= 0))</f>
        <v>12.15</v>
      </c>
    </row>
    <row r="35" spans="2:13" s="15" customFormat="1" x14ac:dyDescent="0.25">
      <c r="D35" s="17"/>
      <c r="F35" s="15">
        <v>1</v>
      </c>
      <c r="G35" s="16">
        <v>3</v>
      </c>
      <c r="H35" s="16">
        <v>0</v>
      </c>
      <c r="I35" s="16">
        <v>2.7</v>
      </c>
      <c r="J35" s="16">
        <f t="shared" ref="J35:J36" si="1">F35*(G35+ (G35= 0))*(H35+ (H35= 0))*(I35+ (I35= 0))</f>
        <v>8.1000000000000014</v>
      </c>
    </row>
    <row r="36" spans="2:13" s="15" customFormat="1" x14ac:dyDescent="0.25">
      <c r="D36" s="17"/>
      <c r="E36" s="14" t="s">
        <v>0</v>
      </c>
      <c r="F36" s="15">
        <v>2</v>
      </c>
      <c r="G36" s="16">
        <v>1</v>
      </c>
      <c r="H36" s="16">
        <v>0</v>
      </c>
      <c r="I36" s="16">
        <v>2.7</v>
      </c>
      <c r="J36" s="16">
        <f t="shared" si="1"/>
        <v>5.4</v>
      </c>
    </row>
    <row r="37" spans="2:13" s="15" customFormat="1" x14ac:dyDescent="0.25">
      <c r="D37" s="17"/>
      <c r="J37" s="18" t="s">
        <v>32</v>
      </c>
      <c r="K37" s="19">
        <f>SUM(J36:J36)</f>
        <v>5.4</v>
      </c>
      <c r="L37" s="51"/>
      <c r="M37" s="19">
        <f>ROUND(L37*K37,2)</f>
        <v>0</v>
      </c>
    </row>
    <row r="38" spans="2:13" s="15" customFormat="1" ht="0.95" customHeight="1" x14ac:dyDescent="0.25">
      <c r="D38" s="17"/>
    </row>
    <row r="39" spans="2:13" s="15" customFormat="1" x14ac:dyDescent="0.25">
      <c r="B39" s="14" t="s">
        <v>33</v>
      </c>
      <c r="C39" s="14" t="s">
        <v>18</v>
      </c>
      <c r="D39" s="43" t="s">
        <v>34</v>
      </c>
      <c r="K39" s="16">
        <f>K42</f>
        <v>6</v>
      </c>
      <c r="L39" s="16">
        <f>L42</f>
        <v>0</v>
      </c>
      <c r="M39" s="16">
        <f>M42</f>
        <v>0</v>
      </c>
    </row>
    <row r="40" spans="2:13" s="15" customFormat="1" ht="90" x14ac:dyDescent="0.25">
      <c r="D40" s="17" t="s">
        <v>35</v>
      </c>
    </row>
    <row r="41" spans="2:13" s="15" customFormat="1" x14ac:dyDescent="0.25">
      <c r="D41" s="17"/>
      <c r="E41" s="14" t="s">
        <v>0</v>
      </c>
      <c r="F41" s="15">
        <v>3</v>
      </c>
      <c r="G41" s="16">
        <v>2</v>
      </c>
      <c r="H41" s="16">
        <v>1</v>
      </c>
      <c r="I41" s="16">
        <v>0</v>
      </c>
      <c r="J41" s="16">
        <f>F41*(G41+ (G41= 0))*(H41+ (H41= 0))*(I41+ (I41= 0))</f>
        <v>6</v>
      </c>
    </row>
    <row r="42" spans="2:13" s="15" customFormat="1" x14ac:dyDescent="0.25">
      <c r="D42" s="17"/>
      <c r="J42" s="18" t="s">
        <v>36</v>
      </c>
      <c r="K42" s="19">
        <f>SUM(J41:J41)</f>
        <v>6</v>
      </c>
      <c r="L42" s="52"/>
      <c r="M42" s="19">
        <f>ROUND(L42*K42,2)</f>
        <v>0</v>
      </c>
    </row>
    <row r="43" spans="2:13" s="15" customFormat="1" ht="0.95" customHeight="1" x14ac:dyDescent="0.25">
      <c r="D43" s="17"/>
    </row>
    <row r="44" spans="2:13" s="15" customFormat="1" ht="30" x14ac:dyDescent="0.25">
      <c r="B44" s="14" t="s">
        <v>37</v>
      </c>
      <c r="C44" s="14" t="s">
        <v>18</v>
      </c>
      <c r="D44" s="43" t="s">
        <v>38</v>
      </c>
      <c r="K44" s="16">
        <f>K49</f>
        <v>90.784999999999997</v>
      </c>
      <c r="L44" s="16">
        <f>L49</f>
        <v>0</v>
      </c>
      <c r="M44" s="16">
        <f>M49</f>
        <v>0</v>
      </c>
    </row>
    <row r="45" spans="2:13" s="15" customFormat="1" ht="75" x14ac:dyDescent="0.25">
      <c r="D45" s="17" t="s">
        <v>39</v>
      </c>
    </row>
    <row r="46" spans="2:13" s="15" customFormat="1" x14ac:dyDescent="0.25">
      <c r="D46" s="17"/>
      <c r="E46" s="14" t="s">
        <v>0</v>
      </c>
      <c r="F46" s="15">
        <v>1</v>
      </c>
      <c r="G46" s="16">
        <v>4.7</v>
      </c>
      <c r="H46" s="16">
        <v>7.35</v>
      </c>
      <c r="I46" s="16">
        <v>0</v>
      </c>
      <c r="J46" s="16">
        <f>F46*(G46+ (G46= 0))*(H46+ (H46= 0))*(I46+ (I46= 0))</f>
        <v>34.545000000000002</v>
      </c>
    </row>
    <row r="47" spans="2:13" s="15" customFormat="1" x14ac:dyDescent="0.25">
      <c r="D47" s="17"/>
      <c r="E47" s="14" t="s">
        <v>0</v>
      </c>
      <c r="F47" s="15">
        <v>1</v>
      </c>
      <c r="G47" s="16">
        <v>4</v>
      </c>
      <c r="H47" s="16">
        <v>6.5</v>
      </c>
      <c r="I47" s="16">
        <v>0</v>
      </c>
      <c r="J47" s="16">
        <f>F47*(G47+ (G47= 0))*(H47+ (H47= 0))*(I47+ (I47= 0))</f>
        <v>26</v>
      </c>
    </row>
    <row r="48" spans="2:13" s="15" customFormat="1" x14ac:dyDescent="0.25">
      <c r="D48" s="17"/>
      <c r="E48" s="14" t="s">
        <v>0</v>
      </c>
      <c r="F48" s="15">
        <v>1</v>
      </c>
      <c r="G48" s="16">
        <v>4.2</v>
      </c>
      <c r="H48" s="16">
        <v>7.2</v>
      </c>
      <c r="I48" s="16">
        <v>0</v>
      </c>
      <c r="J48" s="16">
        <f>F48*(G48+ (G48= 0))*(H48+ (H48= 0))*(I48+ (I48= 0))</f>
        <v>30.240000000000002</v>
      </c>
    </row>
    <row r="49" spans="2:13" s="15" customFormat="1" x14ac:dyDescent="0.25">
      <c r="D49" s="17"/>
      <c r="J49" s="18" t="s">
        <v>40</v>
      </c>
      <c r="K49" s="19">
        <f>SUM(J46:J48)</f>
        <v>90.784999999999997</v>
      </c>
      <c r="L49" s="52"/>
      <c r="M49" s="19">
        <f>ROUND(L49*K49,2)</f>
        <v>0</v>
      </c>
    </row>
    <row r="50" spans="2:13" s="15" customFormat="1" ht="0.95" customHeight="1" x14ac:dyDescent="0.25">
      <c r="D50" s="17"/>
    </row>
    <row r="51" spans="2:13" s="15" customFormat="1" x14ac:dyDescent="0.25">
      <c r="B51" s="14" t="s">
        <v>41</v>
      </c>
      <c r="C51" s="14" t="s">
        <v>18</v>
      </c>
      <c r="D51" s="43" t="s">
        <v>42</v>
      </c>
      <c r="K51" s="16">
        <f>K58</f>
        <v>76.790000000000006</v>
      </c>
      <c r="L51" s="34">
        <f>L58</f>
        <v>0</v>
      </c>
      <c r="M51" s="16">
        <f>M58</f>
        <v>0</v>
      </c>
    </row>
    <row r="52" spans="2:13" s="15" customFormat="1" ht="105" x14ac:dyDescent="0.25">
      <c r="D52" s="17" t="s">
        <v>43</v>
      </c>
    </row>
    <row r="53" spans="2:13" s="15" customFormat="1" x14ac:dyDescent="0.25">
      <c r="D53" s="17"/>
      <c r="E53" s="14" t="s">
        <v>0</v>
      </c>
      <c r="F53" s="15">
        <v>1</v>
      </c>
      <c r="G53" s="16">
        <v>4.2</v>
      </c>
      <c r="H53" s="16">
        <v>0</v>
      </c>
      <c r="I53" s="16">
        <v>3.7</v>
      </c>
      <c r="J53" s="16">
        <f>F53*(G53+ (G53= 0))*(H53+ (H53= 0))*(I53+ (I53= 0))</f>
        <v>15.540000000000001</v>
      </c>
    </row>
    <row r="54" spans="2:13" s="15" customFormat="1" x14ac:dyDescent="0.25">
      <c r="D54" s="44"/>
      <c r="E54" s="14" t="s">
        <v>0</v>
      </c>
      <c r="F54" s="15">
        <v>1</v>
      </c>
      <c r="G54" s="16">
        <v>6</v>
      </c>
      <c r="H54" s="16">
        <v>0</v>
      </c>
      <c r="I54" s="16">
        <v>3.7</v>
      </c>
      <c r="J54" s="16">
        <f>F54*(G54+ (G54= 0))*(H54+ (H54= 0))*(I54+ (I54= 0))</f>
        <v>22.200000000000003</v>
      </c>
    </row>
    <row r="55" spans="2:13" s="15" customFormat="1" x14ac:dyDescent="0.25">
      <c r="D55" s="17"/>
      <c r="E55" s="14" t="s">
        <v>0</v>
      </c>
      <c r="F55" s="15">
        <v>2</v>
      </c>
      <c r="G55" s="16">
        <v>2.5</v>
      </c>
      <c r="H55" s="16">
        <v>0</v>
      </c>
      <c r="I55" s="16">
        <v>3.7</v>
      </c>
      <c r="J55" s="16">
        <f>F55*(G55+ (G55= 0))*(H55+ (H55= 0))*(I55+ (I55= 0))</f>
        <v>18.5</v>
      </c>
    </row>
    <row r="56" spans="2:13" s="15" customFormat="1" x14ac:dyDescent="0.25">
      <c r="D56" s="17"/>
      <c r="E56" s="14" t="s">
        <v>0</v>
      </c>
      <c r="F56" s="15">
        <v>1</v>
      </c>
      <c r="G56" s="16">
        <v>3</v>
      </c>
      <c r="H56" s="16">
        <v>0</v>
      </c>
      <c r="I56" s="16">
        <v>3.7</v>
      </c>
      <c r="J56" s="16">
        <f>F56*(G56+ (G56= 0))*(H56+ (H56= 0))*(I56+ (I56= 0))</f>
        <v>11.100000000000001</v>
      </c>
    </row>
    <row r="57" spans="2:13" s="15" customFormat="1" x14ac:dyDescent="0.25">
      <c r="D57" s="44" t="s">
        <v>297</v>
      </c>
      <c r="E57" s="14"/>
      <c r="F57" s="15">
        <v>1</v>
      </c>
      <c r="G57" s="16">
        <v>3.5</v>
      </c>
      <c r="H57" s="16">
        <v>0</v>
      </c>
      <c r="I57" s="16">
        <v>2.7</v>
      </c>
      <c r="J57" s="16">
        <f>F57*(G57+ (G57= 0))*(H57+ (H57= 0))*(I57+ (I57= 0))</f>
        <v>9.4500000000000011</v>
      </c>
    </row>
    <row r="58" spans="2:13" s="15" customFormat="1" x14ac:dyDescent="0.25">
      <c r="D58" s="17"/>
      <c r="I58" s="31"/>
      <c r="J58" s="32" t="s">
        <v>44</v>
      </c>
      <c r="K58" s="33">
        <f>SUM(J53:J57)</f>
        <v>76.790000000000006</v>
      </c>
      <c r="L58" s="51"/>
      <c r="M58" s="19">
        <f>ROUND(L58*K58,2)</f>
        <v>0</v>
      </c>
    </row>
    <row r="59" spans="2:13" s="15" customFormat="1" ht="0.95" customHeight="1" x14ac:dyDescent="0.25">
      <c r="D59" s="17"/>
      <c r="I59" s="31"/>
      <c r="J59" s="31"/>
      <c r="K59" s="31"/>
    </row>
    <row r="60" spans="2:13" s="15" customFormat="1" x14ac:dyDescent="0.25">
      <c r="B60" s="14" t="s">
        <v>45</v>
      </c>
      <c r="C60" s="14" t="s">
        <v>18</v>
      </c>
      <c r="D60" s="43" t="s">
        <v>46</v>
      </c>
      <c r="I60" s="31"/>
      <c r="J60" s="31"/>
      <c r="K60" s="34">
        <f>K63</f>
        <v>8.4</v>
      </c>
      <c r="L60" s="16">
        <f>L63</f>
        <v>0</v>
      </c>
      <c r="M60" s="16">
        <f>M63</f>
        <v>0</v>
      </c>
    </row>
    <row r="61" spans="2:13" s="15" customFormat="1" ht="75" x14ac:dyDescent="0.25">
      <c r="D61" s="17" t="s">
        <v>47</v>
      </c>
      <c r="I61" s="31"/>
      <c r="J61" s="31"/>
      <c r="K61" s="31"/>
    </row>
    <row r="62" spans="2:13" s="15" customFormat="1" x14ac:dyDescent="0.25">
      <c r="D62" s="17"/>
      <c r="E62" s="14" t="s">
        <v>0</v>
      </c>
      <c r="F62" s="15">
        <v>4</v>
      </c>
      <c r="G62" s="16">
        <v>1</v>
      </c>
      <c r="H62" s="16">
        <v>2.1</v>
      </c>
      <c r="I62" s="16">
        <v>0</v>
      </c>
      <c r="J62" s="16">
        <f>F62*(G62+ (G62= 0))*(H62+ (H62= 0))*(I62+ (I62= 0))</f>
        <v>8.4</v>
      </c>
    </row>
    <row r="63" spans="2:13" s="15" customFormat="1" x14ac:dyDescent="0.25">
      <c r="D63" s="17"/>
      <c r="J63" s="18" t="s">
        <v>48</v>
      </c>
      <c r="K63" s="19">
        <f>SUM(J62:J62)</f>
        <v>8.4</v>
      </c>
      <c r="L63" s="51"/>
      <c r="M63" s="19">
        <f>ROUND(L63*K63,2)</f>
        <v>0</v>
      </c>
    </row>
    <row r="64" spans="2:13" s="15" customFormat="1" ht="0.95" customHeight="1" x14ac:dyDescent="0.25">
      <c r="D64" s="17"/>
    </row>
    <row r="65" spans="2:13" s="15" customFormat="1" ht="45" x14ac:dyDescent="0.25">
      <c r="B65" s="14" t="s">
        <v>49</v>
      </c>
      <c r="C65" s="14" t="s">
        <v>50</v>
      </c>
      <c r="D65" s="43" t="s">
        <v>283</v>
      </c>
      <c r="K65" s="16">
        <f>K68</f>
        <v>1</v>
      </c>
      <c r="L65" s="16">
        <f>L68</f>
        <v>0</v>
      </c>
      <c r="M65" s="16">
        <f>M68</f>
        <v>0</v>
      </c>
    </row>
    <row r="66" spans="2:13" s="15" customFormat="1" ht="57" customHeight="1" x14ac:dyDescent="0.25">
      <c r="D66" s="59" t="s">
        <v>398</v>
      </c>
    </row>
    <row r="67" spans="2:13" s="15" customFormat="1" x14ac:dyDescent="0.25">
      <c r="D67" s="17"/>
      <c r="E67" s="14" t="s">
        <v>0</v>
      </c>
      <c r="F67" s="15">
        <v>1</v>
      </c>
      <c r="G67" s="16">
        <v>0</v>
      </c>
      <c r="H67" s="16">
        <v>0</v>
      </c>
      <c r="I67" s="16">
        <v>0</v>
      </c>
      <c r="J67" s="16">
        <f>F67*(G67+ (G67= 0))*(H67+ (H67= 0))*(I67+ (I67= 0))</f>
        <v>1</v>
      </c>
    </row>
    <row r="68" spans="2:13" s="15" customFormat="1" x14ac:dyDescent="0.25">
      <c r="D68" s="17"/>
      <c r="J68" s="18" t="s">
        <v>51</v>
      </c>
      <c r="K68" s="19">
        <f>SUM(J67:J67)</f>
        <v>1</v>
      </c>
      <c r="L68" s="51"/>
      <c r="M68" s="19">
        <f>ROUND(L68*K68,2)</f>
        <v>0</v>
      </c>
    </row>
    <row r="69" spans="2:13" s="15" customFormat="1" ht="0.95" customHeight="1" x14ac:dyDescent="0.25">
      <c r="D69" s="17"/>
    </row>
    <row r="70" spans="2:13" s="15" customFormat="1" x14ac:dyDescent="0.25">
      <c r="B70" s="14" t="s">
        <v>52</v>
      </c>
      <c r="C70" s="14" t="s">
        <v>50</v>
      </c>
      <c r="D70" s="43" t="s">
        <v>53</v>
      </c>
      <c r="K70" s="16">
        <f>K73</f>
        <v>1</v>
      </c>
      <c r="L70" s="16">
        <f>L73</f>
        <v>0</v>
      </c>
      <c r="M70" s="16">
        <f>M73</f>
        <v>0</v>
      </c>
    </row>
    <row r="71" spans="2:13" s="15" customFormat="1" ht="45" x14ac:dyDescent="0.25">
      <c r="D71" s="17" t="s">
        <v>54</v>
      </c>
    </row>
    <row r="72" spans="2:13" s="15" customFormat="1" x14ac:dyDescent="0.25">
      <c r="D72" s="17"/>
      <c r="E72" s="14" t="s">
        <v>0</v>
      </c>
      <c r="F72" s="15">
        <v>1</v>
      </c>
      <c r="G72" s="16">
        <v>0</v>
      </c>
      <c r="H72" s="16">
        <v>0</v>
      </c>
      <c r="I72" s="16">
        <v>0</v>
      </c>
      <c r="J72" s="16">
        <f>F72*(G72+ (G72= 0))*(H72+ (H72= 0))*(I72+ (I72= 0))</f>
        <v>1</v>
      </c>
    </row>
    <row r="73" spans="2:13" s="15" customFormat="1" x14ac:dyDescent="0.25">
      <c r="D73" s="17"/>
      <c r="J73" s="18" t="s">
        <v>55</v>
      </c>
      <c r="K73" s="19">
        <f>SUM(J72:J72)</f>
        <v>1</v>
      </c>
      <c r="L73" s="51"/>
      <c r="M73" s="19">
        <f>ROUND(L73*K73,2)</f>
        <v>0</v>
      </c>
    </row>
    <row r="74" spans="2:13" s="15" customFormat="1" ht="15" customHeight="1" x14ac:dyDescent="0.25">
      <c r="D74" s="17"/>
    </row>
    <row r="75" spans="2:13" s="15" customFormat="1" x14ac:dyDescent="0.25">
      <c r="B75" s="14" t="s">
        <v>352</v>
      </c>
      <c r="C75" s="14" t="s">
        <v>50</v>
      </c>
      <c r="D75" s="14" t="s">
        <v>353</v>
      </c>
      <c r="K75" s="16">
        <f>K78</f>
        <v>1</v>
      </c>
      <c r="L75" s="16">
        <f>L78</f>
        <v>0</v>
      </c>
      <c r="M75" s="16">
        <f>M78</f>
        <v>0</v>
      </c>
    </row>
    <row r="76" spans="2:13" s="15" customFormat="1" ht="60" x14ac:dyDescent="0.25">
      <c r="D76" s="17" t="s">
        <v>357</v>
      </c>
    </row>
    <row r="77" spans="2:13" s="15" customFormat="1" x14ac:dyDescent="0.25">
      <c r="E77" s="14" t="s">
        <v>0</v>
      </c>
      <c r="F77" s="15">
        <v>1</v>
      </c>
      <c r="G77" s="16">
        <v>0</v>
      </c>
      <c r="H77" s="16">
        <v>0</v>
      </c>
      <c r="I77" s="16">
        <v>0</v>
      </c>
      <c r="J77" s="16">
        <f>F77*(G77+ (G77= 0))*(H77+ (H77= 0))*(I77+ (I77= 0))</f>
        <v>1</v>
      </c>
    </row>
    <row r="78" spans="2:13" s="15" customFormat="1" x14ac:dyDescent="0.25">
      <c r="J78" s="18" t="s">
        <v>354</v>
      </c>
      <c r="K78" s="19">
        <f>SUM(J77:J77)</f>
        <v>1</v>
      </c>
      <c r="L78" s="51"/>
      <c r="M78" s="19">
        <f>ROUND(L78*K78,2)</f>
        <v>0</v>
      </c>
    </row>
    <row r="79" spans="2:13" s="15" customFormat="1" ht="0.95" customHeight="1" x14ac:dyDescent="0.25"/>
    <row r="80" spans="2:13" s="15" customFormat="1" x14ac:dyDescent="0.25">
      <c r="B80" s="14" t="s">
        <v>355</v>
      </c>
      <c r="C80" s="14" t="s">
        <v>50</v>
      </c>
      <c r="D80" s="14" t="s">
        <v>356</v>
      </c>
      <c r="K80" s="16">
        <f>K83</f>
        <v>12.58</v>
      </c>
      <c r="L80" s="16">
        <f>L83</f>
        <v>0</v>
      </c>
      <c r="M80" s="16">
        <f>M83</f>
        <v>0</v>
      </c>
    </row>
    <row r="81" spans="2:13" s="15" customFormat="1" ht="63" customHeight="1" x14ac:dyDescent="0.25">
      <c r="D81" s="17" t="s">
        <v>358</v>
      </c>
    </row>
    <row r="82" spans="2:13" s="15" customFormat="1" x14ac:dyDescent="0.25">
      <c r="D82" s="17"/>
      <c r="E82" s="36"/>
      <c r="F82" s="15">
        <v>1</v>
      </c>
      <c r="G82" s="16">
        <v>3.4</v>
      </c>
      <c r="H82" s="16">
        <v>0</v>
      </c>
      <c r="I82" s="16">
        <v>3.7</v>
      </c>
      <c r="J82" s="16">
        <f>F82*(G82+ (G82= 0))*(H82+ (H82= 0))*(I82+ (I82= 0))</f>
        <v>12.58</v>
      </c>
    </row>
    <row r="83" spans="2:13" s="15" customFormat="1" x14ac:dyDescent="0.25">
      <c r="D83" s="17"/>
      <c r="J83" s="18" t="s">
        <v>56</v>
      </c>
      <c r="K83" s="19">
        <f>SUM(J82:J82)</f>
        <v>12.58</v>
      </c>
      <c r="L83" s="51"/>
      <c r="M83" s="19">
        <f>ROUND(L83*K83,2)</f>
        <v>0</v>
      </c>
    </row>
    <row r="84" spans="2:13" s="15" customFormat="1" ht="0.95" customHeight="1" x14ac:dyDescent="0.25">
      <c r="D84" s="17"/>
    </row>
    <row r="85" spans="2:13" s="15" customFormat="1" x14ac:dyDescent="0.25">
      <c r="B85" s="14" t="s">
        <v>284</v>
      </c>
      <c r="C85" s="14" t="s">
        <v>50</v>
      </c>
      <c r="D85" s="43" t="s">
        <v>57</v>
      </c>
      <c r="K85" s="16">
        <v>1</v>
      </c>
      <c r="L85" s="51"/>
      <c r="M85" s="16">
        <f>ROUND(K85*L85,2)</f>
        <v>0</v>
      </c>
    </row>
    <row r="86" spans="2:13" s="15" customFormat="1" ht="45" x14ac:dyDescent="0.25">
      <c r="D86" s="17" t="s">
        <v>58</v>
      </c>
    </row>
    <row r="87" spans="2:13" s="15" customFormat="1" ht="30" x14ac:dyDescent="0.25">
      <c r="B87" s="14" t="s">
        <v>285</v>
      </c>
      <c r="C87" s="14" t="s">
        <v>50</v>
      </c>
      <c r="D87" s="43" t="s">
        <v>59</v>
      </c>
      <c r="K87" s="16">
        <v>1</v>
      </c>
      <c r="L87" s="51"/>
      <c r="M87" s="16">
        <f>ROUND(K87*L87,2)</f>
        <v>0</v>
      </c>
    </row>
    <row r="88" spans="2:13" s="15" customFormat="1" ht="60" x14ac:dyDescent="0.25">
      <c r="D88" s="17" t="s">
        <v>60</v>
      </c>
    </row>
    <row r="89" spans="2:13" s="15" customFormat="1" x14ac:dyDescent="0.25">
      <c r="B89" s="14" t="s">
        <v>286</v>
      </c>
      <c r="C89" s="14" t="s">
        <v>50</v>
      </c>
      <c r="D89" s="43" t="s">
        <v>61</v>
      </c>
      <c r="K89" s="16">
        <v>1</v>
      </c>
      <c r="L89" s="51"/>
      <c r="M89" s="16">
        <f>ROUND(K89*L89,2)</f>
        <v>0</v>
      </c>
    </row>
    <row r="90" spans="2:13" s="15" customFormat="1" ht="30" x14ac:dyDescent="0.25">
      <c r="D90" s="17" t="s">
        <v>62</v>
      </c>
    </row>
    <row r="91" spans="2:13" s="15" customFormat="1" ht="30" x14ac:dyDescent="0.25">
      <c r="B91" s="14" t="s">
        <v>287</v>
      </c>
      <c r="C91" s="14" t="s">
        <v>18</v>
      </c>
      <c r="D91" s="43" t="s">
        <v>290</v>
      </c>
      <c r="K91" s="16">
        <v>1</v>
      </c>
      <c r="L91" s="51"/>
      <c r="M91" s="16">
        <f>ROUND(K91*L91,2)</f>
        <v>0</v>
      </c>
    </row>
    <row r="92" spans="2:13" s="15" customFormat="1" ht="60" x14ac:dyDescent="0.25">
      <c r="D92" s="17" t="s">
        <v>64</v>
      </c>
      <c r="H92" s="31"/>
      <c r="I92" s="31"/>
      <c r="J92" s="31"/>
      <c r="K92" s="31"/>
      <c r="L92" s="31"/>
    </row>
    <row r="93" spans="2:13" s="15" customFormat="1" ht="30" x14ac:dyDescent="0.25">
      <c r="B93" s="14" t="s">
        <v>288</v>
      </c>
      <c r="C93" s="14" t="s">
        <v>18</v>
      </c>
      <c r="D93" s="43" t="s">
        <v>65</v>
      </c>
      <c r="H93" s="31"/>
      <c r="I93" s="31"/>
      <c r="J93" s="31"/>
      <c r="K93" s="34">
        <f>K98</f>
        <v>187.95</v>
      </c>
      <c r="L93" s="34">
        <f>L98</f>
        <v>0</v>
      </c>
      <c r="M93" s="16">
        <f>M98</f>
        <v>0</v>
      </c>
    </row>
    <row r="94" spans="2:13" s="15" customFormat="1" ht="45" x14ac:dyDescent="0.25">
      <c r="D94" s="17" t="s">
        <v>66</v>
      </c>
      <c r="H94" s="31"/>
      <c r="I94" s="31"/>
      <c r="J94" s="31"/>
      <c r="K94" s="31"/>
      <c r="L94" s="31"/>
    </row>
    <row r="95" spans="2:13" s="15" customFormat="1" x14ac:dyDescent="0.25">
      <c r="D95" s="17"/>
      <c r="E95" s="14" t="s">
        <v>63</v>
      </c>
      <c r="F95" s="15">
        <v>1</v>
      </c>
      <c r="G95" s="16">
        <v>7</v>
      </c>
      <c r="H95" s="34">
        <v>16.5</v>
      </c>
      <c r="I95" s="34">
        <v>0</v>
      </c>
      <c r="J95" s="34">
        <f>F95*(G95+ (G95= 0))*(H95+ (H95= 0))*(I95+ (I95= 0))</f>
        <v>115.5</v>
      </c>
      <c r="K95" s="31"/>
      <c r="L95" s="31"/>
    </row>
    <row r="96" spans="2:13" s="15" customFormat="1" x14ac:dyDescent="0.25">
      <c r="D96" s="17"/>
      <c r="E96" s="14"/>
      <c r="F96" s="15">
        <v>1</v>
      </c>
      <c r="G96" s="16">
        <v>4.5</v>
      </c>
      <c r="H96" s="34">
        <v>7.5</v>
      </c>
      <c r="I96" s="34">
        <v>0</v>
      </c>
      <c r="J96" s="34">
        <f>F96*(G96+ (G96= 0))*(H96+ (H96= 0))*(I96+ (I96= 0))</f>
        <v>33.75</v>
      </c>
      <c r="K96" s="31"/>
      <c r="L96" s="31"/>
    </row>
    <row r="97" spans="2:13" s="15" customFormat="1" x14ac:dyDescent="0.25">
      <c r="D97" s="17"/>
      <c r="E97" s="14" t="s">
        <v>0</v>
      </c>
      <c r="F97" s="15">
        <v>1</v>
      </c>
      <c r="G97" s="16">
        <v>4.3</v>
      </c>
      <c r="H97" s="34">
        <v>9</v>
      </c>
      <c r="I97" s="34">
        <v>0</v>
      </c>
      <c r="J97" s="34">
        <f>F97*(G97+ (G97= 0))*(H97+ (H97= 0))*(I97+ (I97= 0))</f>
        <v>38.699999999999996</v>
      </c>
      <c r="K97" s="31"/>
      <c r="L97" s="31"/>
    </row>
    <row r="98" spans="2:13" s="15" customFormat="1" ht="17.25" customHeight="1" x14ac:dyDescent="0.25">
      <c r="D98" s="17"/>
      <c r="H98" s="31"/>
      <c r="I98" s="31"/>
      <c r="J98" s="32"/>
      <c r="K98" s="33">
        <f>SUM(J95:J97)</f>
        <v>187.95</v>
      </c>
      <c r="L98" s="52"/>
      <c r="M98" s="19">
        <f>ROUND(L98*K98,2)</f>
        <v>0</v>
      </c>
    </row>
    <row r="99" spans="2:13" s="15" customFormat="1" x14ac:dyDescent="0.25">
      <c r="B99" s="14" t="s">
        <v>359</v>
      </c>
      <c r="C99" s="14" t="s">
        <v>18</v>
      </c>
      <c r="D99" s="14" t="s">
        <v>360</v>
      </c>
      <c r="K99" s="16">
        <f>K104</f>
        <v>13.4</v>
      </c>
      <c r="L99" s="16">
        <f>L104</f>
        <v>0</v>
      </c>
      <c r="M99" s="16">
        <f>M104</f>
        <v>0</v>
      </c>
    </row>
    <row r="100" spans="2:13" s="15" customFormat="1" ht="45" x14ac:dyDescent="0.25">
      <c r="D100" s="17" t="s">
        <v>361</v>
      </c>
    </row>
    <row r="101" spans="2:13" s="15" customFormat="1" x14ac:dyDescent="0.25">
      <c r="E101" s="14" t="s">
        <v>63</v>
      </c>
      <c r="F101" s="15">
        <v>0</v>
      </c>
      <c r="G101" s="16">
        <v>0</v>
      </c>
      <c r="H101" s="16">
        <v>0</v>
      </c>
      <c r="I101" s="16">
        <v>0</v>
      </c>
      <c r="J101" s="16">
        <f>F101*(G101+ (G101= 0))*(H101+ (H101= 0))*(I101+ (I101= 0))</f>
        <v>0</v>
      </c>
    </row>
    <row r="102" spans="2:13" s="15" customFormat="1" x14ac:dyDescent="0.25">
      <c r="E102" s="14" t="s">
        <v>0</v>
      </c>
      <c r="F102" s="15">
        <v>1</v>
      </c>
      <c r="G102" s="16">
        <v>1.8</v>
      </c>
      <c r="H102" s="16">
        <v>3</v>
      </c>
      <c r="I102" s="16">
        <v>0</v>
      </c>
      <c r="J102" s="16">
        <f>F102*(G102+ (G102= 0))*(H102+ (H102= 0))*(I102+ (I102= 0))</f>
        <v>5.4</v>
      </c>
    </row>
    <row r="103" spans="2:13" s="15" customFormat="1" x14ac:dyDescent="0.25">
      <c r="E103" s="14" t="s">
        <v>0</v>
      </c>
      <c r="F103" s="15">
        <v>1</v>
      </c>
      <c r="G103" s="16">
        <v>2</v>
      </c>
      <c r="H103" s="16">
        <v>4</v>
      </c>
      <c r="I103" s="16">
        <v>0</v>
      </c>
      <c r="J103" s="16">
        <f>F103*(G103+ (G103= 0))*(H103+ (H103= 0))*(I103+ (I103= 0))</f>
        <v>8</v>
      </c>
    </row>
    <row r="104" spans="2:13" s="15" customFormat="1" x14ac:dyDescent="0.25">
      <c r="J104" s="18" t="s">
        <v>362</v>
      </c>
      <c r="K104" s="19">
        <f>SUM(J101:J103)</f>
        <v>13.4</v>
      </c>
      <c r="L104" s="51"/>
      <c r="M104" s="19">
        <f>ROUND(L104*K104,2)</f>
        <v>0</v>
      </c>
    </row>
    <row r="105" spans="2:13" s="15" customFormat="1" ht="43.5" customHeight="1" x14ac:dyDescent="0.25">
      <c r="B105" s="14" t="s">
        <v>289</v>
      </c>
      <c r="C105" s="14" t="s">
        <v>18</v>
      </c>
      <c r="D105" s="43" t="s">
        <v>341</v>
      </c>
      <c r="H105" s="31"/>
      <c r="I105" s="31"/>
      <c r="J105" s="31"/>
      <c r="K105" s="34">
        <f>K108</f>
        <v>34.545000000000002</v>
      </c>
      <c r="L105" s="34">
        <f>L108</f>
        <v>0</v>
      </c>
      <c r="M105" s="16">
        <f>M108</f>
        <v>0</v>
      </c>
    </row>
    <row r="106" spans="2:13" s="15" customFormat="1" x14ac:dyDescent="0.25">
      <c r="D106" s="17" t="s">
        <v>340</v>
      </c>
      <c r="H106" s="31"/>
      <c r="I106" s="31"/>
      <c r="J106" s="31"/>
      <c r="K106" s="31"/>
      <c r="L106" s="31"/>
    </row>
    <row r="107" spans="2:13" s="15" customFormat="1" x14ac:dyDescent="0.25">
      <c r="D107" s="17"/>
      <c r="E107" s="14" t="s">
        <v>0</v>
      </c>
      <c r="F107" s="15">
        <v>1</v>
      </c>
      <c r="G107" s="16">
        <v>4.7</v>
      </c>
      <c r="H107" s="34">
        <v>7.35</v>
      </c>
      <c r="I107" s="34">
        <v>0</v>
      </c>
      <c r="J107" s="34">
        <f>F107*(G107+ (G107= 0))*(H107+ (H107= 0))*(I107+ (I107= 0))</f>
        <v>34.545000000000002</v>
      </c>
      <c r="K107" s="31"/>
      <c r="L107" s="31"/>
    </row>
    <row r="108" spans="2:13" s="15" customFormat="1" x14ac:dyDescent="0.25">
      <c r="D108" s="17"/>
      <c r="J108" s="18"/>
      <c r="K108" s="19">
        <f>SUM(J107:J107)</f>
        <v>34.545000000000002</v>
      </c>
      <c r="L108" s="51"/>
      <c r="M108" s="19">
        <f>ROUND(L108*K108,2)</f>
        <v>0</v>
      </c>
    </row>
    <row r="109" spans="2:13" s="15" customFormat="1" ht="0.95" customHeight="1" x14ac:dyDescent="0.25">
      <c r="D109" s="17"/>
    </row>
    <row r="110" spans="2:13" s="15" customFormat="1" x14ac:dyDescent="0.25">
      <c r="B110" s="21"/>
      <c r="C110" s="21"/>
      <c r="D110" s="45"/>
      <c r="E110" s="21"/>
      <c r="F110" s="21"/>
      <c r="G110" s="21"/>
      <c r="H110" s="21"/>
      <c r="I110" s="21"/>
      <c r="J110" s="7" t="s">
        <v>67</v>
      </c>
      <c r="K110" s="22">
        <v>1</v>
      </c>
      <c r="L110" s="9">
        <f>M9+M14+M25+M30+M37+M42+M49+M58+M63+M68+M73+M78+M83+M85+M87+M89+M91+M98+M104+M108</f>
        <v>0</v>
      </c>
      <c r="M110" s="9">
        <f>ROUND(L110*K110,2)</f>
        <v>0</v>
      </c>
    </row>
    <row r="111" spans="2:13" s="15" customFormat="1" ht="15" customHeight="1" x14ac:dyDescent="0.25">
      <c r="D111" s="17"/>
    </row>
    <row r="112" spans="2:13" x14ac:dyDescent="0.25">
      <c r="B112" s="10" t="s">
        <v>68</v>
      </c>
      <c r="C112" s="10" t="s">
        <v>0</v>
      </c>
      <c r="D112" s="41" t="s">
        <v>69</v>
      </c>
      <c r="E112" s="11"/>
      <c r="F112" s="11"/>
      <c r="G112" s="11"/>
      <c r="H112" s="11"/>
      <c r="I112" s="11"/>
      <c r="J112" s="11"/>
      <c r="K112" s="13">
        <f>K176</f>
        <v>1</v>
      </c>
      <c r="L112" s="13">
        <f>L176</f>
        <v>0</v>
      </c>
      <c r="M112" s="13">
        <f>M176</f>
        <v>0</v>
      </c>
    </row>
    <row r="114" spans="2:13" s="15" customFormat="1" x14ac:dyDescent="0.25">
      <c r="B114" s="14" t="s">
        <v>70</v>
      </c>
      <c r="C114" s="14" t="s">
        <v>18</v>
      </c>
      <c r="D114" s="43" t="s">
        <v>71</v>
      </c>
      <c r="K114" s="16">
        <f>K121</f>
        <v>110.26000000000002</v>
      </c>
      <c r="L114" s="16">
        <f>L121</f>
        <v>0</v>
      </c>
      <c r="M114" s="16">
        <f>M121</f>
        <v>0</v>
      </c>
    </row>
    <row r="115" spans="2:13" s="15" customFormat="1" ht="105" x14ac:dyDescent="0.25">
      <c r="D115" s="17" t="s">
        <v>72</v>
      </c>
    </row>
    <row r="116" spans="2:13" s="15" customFormat="1" x14ac:dyDescent="0.25">
      <c r="D116" s="17"/>
      <c r="E116" s="14" t="s">
        <v>63</v>
      </c>
      <c r="G116" s="16"/>
      <c r="H116" s="16"/>
      <c r="I116" s="16"/>
      <c r="J116" s="16"/>
    </row>
    <row r="117" spans="2:13" s="15" customFormat="1" x14ac:dyDescent="0.25">
      <c r="D117" s="17"/>
      <c r="E117" s="14" t="s">
        <v>0</v>
      </c>
      <c r="F117" s="15">
        <v>1</v>
      </c>
      <c r="G117" s="16">
        <v>9</v>
      </c>
      <c r="H117" s="16">
        <v>0</v>
      </c>
      <c r="I117" s="16">
        <v>3.7</v>
      </c>
      <c r="J117" s="16">
        <f>F117*(G117+ (G117= 0))*(H117+ (H117= 0))*(I117+ (I117= 0))</f>
        <v>33.300000000000004</v>
      </c>
    </row>
    <row r="118" spans="2:13" s="15" customFormat="1" x14ac:dyDescent="0.25">
      <c r="D118" s="17"/>
      <c r="E118" s="14" t="s">
        <v>0</v>
      </c>
      <c r="F118" s="15">
        <v>2</v>
      </c>
      <c r="G118" s="16">
        <v>4.7</v>
      </c>
      <c r="H118" s="16">
        <v>0</v>
      </c>
      <c r="I118" s="16">
        <v>3.7</v>
      </c>
      <c r="J118" s="16">
        <f>F118*(G118+ (G118= 0))*(H118+ (H118= 0))*(I118+ (I118= 0))</f>
        <v>34.78</v>
      </c>
    </row>
    <row r="119" spans="2:13" s="15" customFormat="1" x14ac:dyDescent="0.25">
      <c r="D119" s="17"/>
      <c r="E119" s="14" t="s">
        <v>0</v>
      </c>
      <c r="F119" s="15">
        <v>1</v>
      </c>
      <c r="G119" s="16">
        <v>7.3</v>
      </c>
      <c r="H119" s="16">
        <v>0</v>
      </c>
      <c r="I119" s="16">
        <v>3.7</v>
      </c>
      <c r="J119" s="16">
        <f>F119*(G119+ (G119= 0))*(H119+ (H119= 0))*(I119+ (I119= 0))</f>
        <v>27.01</v>
      </c>
    </row>
    <row r="120" spans="2:13" s="15" customFormat="1" x14ac:dyDescent="0.25">
      <c r="D120" s="17"/>
      <c r="E120" s="14" t="s">
        <v>0</v>
      </c>
      <c r="F120" s="15">
        <v>1</v>
      </c>
      <c r="G120" s="16">
        <v>4.0999999999999996</v>
      </c>
      <c r="H120" s="16">
        <v>0</v>
      </c>
      <c r="I120" s="16">
        <v>3.7</v>
      </c>
      <c r="J120" s="16">
        <f>F120*(G120+ (G120= 0))*(H120+ (H120= 0))*(I120+ (I120= 0))</f>
        <v>15.17</v>
      </c>
    </row>
    <row r="121" spans="2:13" s="15" customFormat="1" x14ac:dyDescent="0.25">
      <c r="D121" s="17"/>
      <c r="J121" s="18" t="s">
        <v>73</v>
      </c>
      <c r="K121" s="19">
        <f>SUM(J116:J120)</f>
        <v>110.26000000000002</v>
      </c>
      <c r="L121" s="51"/>
      <c r="M121" s="19">
        <f>ROUND(L121*K121,2)</f>
        <v>0</v>
      </c>
    </row>
    <row r="122" spans="2:13" s="15" customFormat="1" ht="0.95" customHeight="1" x14ac:dyDescent="0.25">
      <c r="D122" s="17"/>
    </row>
    <row r="123" spans="2:13" s="15" customFormat="1" ht="30" x14ac:dyDescent="0.25">
      <c r="B123" s="14" t="s">
        <v>74</v>
      </c>
      <c r="C123" s="14" t="s">
        <v>18</v>
      </c>
      <c r="D123" s="43" t="s">
        <v>75</v>
      </c>
      <c r="K123" s="16">
        <f>K126</f>
        <v>11.75</v>
      </c>
      <c r="L123" s="16">
        <f>L126</f>
        <v>0</v>
      </c>
      <c r="M123" s="16">
        <f>M126</f>
        <v>0</v>
      </c>
    </row>
    <row r="124" spans="2:13" s="15" customFormat="1" ht="225" x14ac:dyDescent="0.25">
      <c r="D124" s="17" t="s">
        <v>76</v>
      </c>
    </row>
    <row r="125" spans="2:13" s="15" customFormat="1" x14ac:dyDescent="0.25">
      <c r="D125" s="17"/>
      <c r="E125" s="14" t="s">
        <v>0</v>
      </c>
      <c r="F125" s="15">
        <v>1</v>
      </c>
      <c r="G125" s="16">
        <v>4.7</v>
      </c>
      <c r="H125" s="16">
        <v>0</v>
      </c>
      <c r="I125" s="16">
        <v>2.5</v>
      </c>
      <c r="J125" s="16">
        <f>F125*(G125+ (G125= 0))*(H125+ (H125= 0))*(I125+ (I125= 0))</f>
        <v>11.75</v>
      </c>
    </row>
    <row r="126" spans="2:13" s="15" customFormat="1" x14ac:dyDescent="0.25">
      <c r="D126" s="17"/>
      <c r="J126" s="18" t="s">
        <v>77</v>
      </c>
      <c r="K126" s="19">
        <f>SUM(J125:J125)</f>
        <v>11.75</v>
      </c>
      <c r="L126" s="51"/>
      <c r="M126" s="19">
        <f>ROUND(L126*K126,2)</f>
        <v>0</v>
      </c>
    </row>
    <row r="127" spans="2:13" s="15" customFormat="1" ht="0.95" customHeight="1" x14ac:dyDescent="0.25">
      <c r="D127" s="17"/>
    </row>
    <row r="128" spans="2:13" s="15" customFormat="1" x14ac:dyDescent="0.25">
      <c r="B128" s="14" t="s">
        <v>78</v>
      </c>
      <c r="C128" s="14" t="s">
        <v>18</v>
      </c>
      <c r="D128" s="43" t="s">
        <v>79</v>
      </c>
      <c r="K128" s="16">
        <f>K135</f>
        <v>152.44000000000003</v>
      </c>
      <c r="L128" s="16">
        <f>L135</f>
        <v>0</v>
      </c>
      <c r="M128" s="16">
        <f>M135</f>
        <v>0</v>
      </c>
    </row>
    <row r="129" spans="2:13" s="15" customFormat="1" ht="225" x14ac:dyDescent="0.25">
      <c r="D129" s="17" t="s">
        <v>80</v>
      </c>
    </row>
    <row r="130" spans="2:13" s="15" customFormat="1" x14ac:dyDescent="0.25">
      <c r="D130" s="17"/>
      <c r="E130" s="14" t="s">
        <v>63</v>
      </c>
      <c r="G130" s="16"/>
      <c r="H130" s="16"/>
      <c r="I130" s="16"/>
      <c r="J130" s="16"/>
    </row>
    <row r="131" spans="2:13" s="15" customFormat="1" x14ac:dyDescent="0.25">
      <c r="D131" s="17"/>
      <c r="E131" s="14" t="s">
        <v>0</v>
      </c>
      <c r="F131" s="15">
        <v>1</v>
      </c>
      <c r="G131" s="16">
        <v>9</v>
      </c>
      <c r="H131" s="16">
        <v>0</v>
      </c>
      <c r="I131" s="16">
        <v>3.7</v>
      </c>
      <c r="J131" s="16">
        <f>F131*(G131+ (G131= 0))*(H131+ (H131= 0))*(I131+ (I131= 0))</f>
        <v>33.300000000000004</v>
      </c>
    </row>
    <row r="132" spans="2:13" s="15" customFormat="1" x14ac:dyDescent="0.25">
      <c r="D132" s="17"/>
      <c r="E132" s="14" t="s">
        <v>0</v>
      </c>
      <c r="F132" s="15">
        <v>2</v>
      </c>
      <c r="G132" s="16">
        <v>4.7</v>
      </c>
      <c r="H132" s="16">
        <v>0</v>
      </c>
      <c r="I132" s="16">
        <v>3.7</v>
      </c>
      <c r="J132" s="16">
        <f>F132*(G132+ (G132= 0))*(H132+ (H132= 0))*(I132+ (I132= 0))</f>
        <v>34.78</v>
      </c>
    </row>
    <row r="133" spans="2:13" s="15" customFormat="1" x14ac:dyDescent="0.25">
      <c r="D133" s="17"/>
      <c r="E133" s="14" t="s">
        <v>0</v>
      </c>
      <c r="F133" s="15">
        <v>2</v>
      </c>
      <c r="G133" s="16">
        <v>7.3</v>
      </c>
      <c r="H133" s="16">
        <v>0</v>
      </c>
      <c r="I133" s="16">
        <v>3.7</v>
      </c>
      <c r="J133" s="16">
        <f>F133*(G133+ (G133= 0))*(H133+ (H133= 0))*(I133+ (I133= 0))</f>
        <v>54.02</v>
      </c>
    </row>
    <row r="134" spans="2:13" s="15" customFormat="1" x14ac:dyDescent="0.25">
      <c r="D134" s="17"/>
      <c r="E134" s="14" t="s">
        <v>0</v>
      </c>
      <c r="F134" s="15">
        <v>2</v>
      </c>
      <c r="G134" s="16">
        <v>4.0999999999999996</v>
      </c>
      <c r="H134" s="16">
        <v>0</v>
      </c>
      <c r="I134" s="16">
        <v>3.7</v>
      </c>
      <c r="J134" s="16">
        <f>F134*(G134+ (G134= 0))*(H134+ (H134= 0))*(I134+ (I134= 0))</f>
        <v>30.34</v>
      </c>
    </row>
    <row r="135" spans="2:13" s="15" customFormat="1" x14ac:dyDescent="0.25">
      <c r="D135" s="17"/>
      <c r="J135" s="18" t="s">
        <v>81</v>
      </c>
      <c r="K135" s="19">
        <f>SUM(J130:J134)</f>
        <v>152.44000000000003</v>
      </c>
      <c r="L135" s="51"/>
      <c r="M135" s="19">
        <f>ROUND(L135*K135,2)</f>
        <v>0</v>
      </c>
    </row>
    <row r="136" spans="2:13" s="15" customFormat="1" ht="0.95" customHeight="1" x14ac:dyDescent="0.25">
      <c r="D136" s="17"/>
    </row>
    <row r="137" spans="2:13" s="15" customFormat="1" x14ac:dyDescent="0.25">
      <c r="B137" s="14" t="s">
        <v>82</v>
      </c>
      <c r="C137" s="14" t="s">
        <v>50</v>
      </c>
      <c r="D137" s="43" t="s">
        <v>83</v>
      </c>
      <c r="K137" s="16">
        <f>K140</f>
        <v>1</v>
      </c>
      <c r="L137" s="16">
        <f>L140</f>
        <v>0</v>
      </c>
      <c r="M137" s="16">
        <f>M140</f>
        <v>0</v>
      </c>
    </row>
    <row r="138" spans="2:13" s="15" customFormat="1" ht="165" x14ac:dyDescent="0.25">
      <c r="D138" s="17" t="s">
        <v>84</v>
      </c>
    </row>
    <row r="139" spans="2:13" s="15" customFormat="1" x14ac:dyDescent="0.25">
      <c r="D139" s="17"/>
      <c r="E139" s="14" t="s">
        <v>0</v>
      </c>
      <c r="F139" s="15">
        <v>1</v>
      </c>
      <c r="G139" s="16">
        <v>0</v>
      </c>
      <c r="H139" s="16">
        <v>0</v>
      </c>
      <c r="I139" s="16">
        <v>0</v>
      </c>
      <c r="J139" s="16">
        <f>F139*(G139+ (G139= 0))*(H139+ (H139= 0))*(I139+ (I139= 0))</f>
        <v>1</v>
      </c>
    </row>
    <row r="140" spans="2:13" s="15" customFormat="1" x14ac:dyDescent="0.25">
      <c r="D140" s="17"/>
      <c r="J140" s="18" t="s">
        <v>85</v>
      </c>
      <c r="K140" s="19">
        <f>SUM(J139:J139)</f>
        <v>1</v>
      </c>
      <c r="L140" s="51"/>
      <c r="M140" s="19">
        <f>ROUND(L140*K140,2)</f>
        <v>0</v>
      </c>
    </row>
    <row r="141" spans="2:13" s="15" customFormat="1" ht="0.95" customHeight="1" x14ac:dyDescent="0.25">
      <c r="D141" s="17"/>
    </row>
    <row r="142" spans="2:13" s="15" customFormat="1" x14ac:dyDescent="0.25">
      <c r="B142" s="14" t="s">
        <v>86</v>
      </c>
      <c r="C142" s="14" t="s">
        <v>50</v>
      </c>
      <c r="D142" s="43" t="s">
        <v>87</v>
      </c>
      <c r="K142" s="16">
        <f>K145</f>
        <v>1</v>
      </c>
      <c r="L142" s="16">
        <f>L145</f>
        <v>0</v>
      </c>
      <c r="M142" s="16">
        <f>M145</f>
        <v>0</v>
      </c>
    </row>
    <row r="143" spans="2:13" s="15" customFormat="1" ht="135" x14ac:dyDescent="0.25">
      <c r="D143" s="17" t="s">
        <v>88</v>
      </c>
    </row>
    <row r="144" spans="2:13" s="15" customFormat="1" x14ac:dyDescent="0.25">
      <c r="D144" s="17"/>
      <c r="E144" s="14" t="s">
        <v>0</v>
      </c>
      <c r="F144" s="15">
        <v>1</v>
      </c>
      <c r="G144" s="16">
        <v>0</v>
      </c>
      <c r="H144" s="16">
        <v>0</v>
      </c>
      <c r="I144" s="16">
        <v>0</v>
      </c>
      <c r="J144" s="16">
        <f>F144*(G144+ (G144= 0))*(H144+ (H144= 0))*(I144+ (I144= 0))</f>
        <v>1</v>
      </c>
    </row>
    <row r="145" spans="2:13" s="15" customFormat="1" x14ac:dyDescent="0.25">
      <c r="D145" s="17"/>
      <c r="J145" s="18" t="s">
        <v>89</v>
      </c>
      <c r="K145" s="19">
        <f>SUM(J144:J144)</f>
        <v>1</v>
      </c>
      <c r="L145" s="51"/>
      <c r="M145" s="19">
        <f>ROUND(L145*K145,2)</f>
        <v>0</v>
      </c>
    </row>
    <row r="146" spans="2:13" s="15" customFormat="1" ht="0.95" customHeight="1" x14ac:dyDescent="0.25">
      <c r="D146" s="17"/>
    </row>
    <row r="147" spans="2:13" s="15" customFormat="1" x14ac:dyDescent="0.25">
      <c r="B147" s="14" t="s">
        <v>90</v>
      </c>
      <c r="C147" s="14" t="s">
        <v>18</v>
      </c>
      <c r="D147" s="43" t="s">
        <v>91</v>
      </c>
      <c r="K147" s="16">
        <f>K150</f>
        <v>6.3000000000000007</v>
      </c>
      <c r="L147" s="16">
        <f>L150</f>
        <v>0</v>
      </c>
      <c r="M147" s="16">
        <f>M150</f>
        <v>0</v>
      </c>
    </row>
    <row r="148" spans="2:13" s="15" customFormat="1" ht="90" x14ac:dyDescent="0.25">
      <c r="D148" s="17" t="s">
        <v>92</v>
      </c>
    </row>
    <row r="149" spans="2:13" s="15" customFormat="1" ht="26.25" x14ac:dyDescent="0.25">
      <c r="D149" s="17"/>
      <c r="E149" s="57" t="s">
        <v>93</v>
      </c>
      <c r="F149" s="15">
        <v>3</v>
      </c>
      <c r="G149" s="16">
        <v>1</v>
      </c>
      <c r="H149" s="16">
        <v>0</v>
      </c>
      <c r="I149" s="16">
        <v>2.1</v>
      </c>
      <c r="J149" s="16">
        <f>F149*(G149+ (G149= 0))*(H149+ (H149= 0))*(I149+ (I149= 0))</f>
        <v>6.3000000000000007</v>
      </c>
    </row>
    <row r="150" spans="2:13" s="15" customFormat="1" x14ac:dyDescent="0.25">
      <c r="D150" s="17"/>
      <c r="J150" s="18" t="s">
        <v>94</v>
      </c>
      <c r="K150" s="19">
        <f>SUM(J149:J149)</f>
        <v>6.3000000000000007</v>
      </c>
      <c r="L150" s="52"/>
      <c r="M150" s="19">
        <f>ROUND(L150*K150,2)</f>
        <v>0</v>
      </c>
    </row>
    <row r="151" spans="2:13" s="15" customFormat="1" ht="0.95" customHeight="1" x14ac:dyDescent="0.25">
      <c r="D151" s="17"/>
    </row>
    <row r="152" spans="2:13" s="15" customFormat="1" x14ac:dyDescent="0.25">
      <c r="B152" s="14" t="s">
        <v>95</v>
      </c>
      <c r="C152" s="14" t="s">
        <v>18</v>
      </c>
      <c r="D152" s="43" t="s">
        <v>96</v>
      </c>
      <c r="K152" s="16">
        <f>K157</f>
        <v>19.829999999999998</v>
      </c>
      <c r="L152" s="16">
        <f>L157</f>
        <v>0</v>
      </c>
      <c r="M152" s="16">
        <f>M157</f>
        <v>0</v>
      </c>
    </row>
    <row r="153" spans="2:13" s="15" customFormat="1" ht="120" x14ac:dyDescent="0.25">
      <c r="D153" s="17" t="s">
        <v>97</v>
      </c>
    </row>
    <row r="154" spans="2:13" s="15" customFormat="1" x14ac:dyDescent="0.25">
      <c r="D154" s="17"/>
      <c r="E154" s="14" t="s">
        <v>0</v>
      </c>
      <c r="F154" s="15">
        <v>1</v>
      </c>
      <c r="G154" s="16">
        <v>0.9</v>
      </c>
      <c r="H154" s="16">
        <v>0</v>
      </c>
      <c r="I154" s="16">
        <v>2.5</v>
      </c>
      <c r="J154" s="16">
        <f>F154*(G154+ (G154= 0))*(H154+ (H154= 0))*(I154+ (I154= 0))</f>
        <v>2.25</v>
      </c>
    </row>
    <row r="155" spans="2:13" s="15" customFormat="1" x14ac:dyDescent="0.25">
      <c r="D155" s="17"/>
      <c r="E155" s="14"/>
      <c r="F155" s="15">
        <v>4</v>
      </c>
      <c r="G155" s="16">
        <v>1</v>
      </c>
      <c r="H155" s="16">
        <v>2.1</v>
      </c>
      <c r="I155" s="16">
        <v>0</v>
      </c>
      <c r="J155" s="16">
        <f>F155*(G155+ (G155= 0))*(H155+ (H155= 0))*(I155+ (I155= 0))</f>
        <v>8.4</v>
      </c>
    </row>
    <row r="156" spans="2:13" s="15" customFormat="1" x14ac:dyDescent="0.25">
      <c r="D156" s="17"/>
      <c r="E156" s="14" t="s">
        <v>0</v>
      </c>
      <c r="F156" s="15">
        <v>1</v>
      </c>
      <c r="G156" s="16">
        <v>3.4</v>
      </c>
      <c r="H156" s="16">
        <v>0</v>
      </c>
      <c r="I156" s="16">
        <v>2.7</v>
      </c>
      <c r="J156" s="16">
        <f>F156*(G156+ (G156= 0))*(H156+ (H156= 0))*(I156+ (I156= 0))</f>
        <v>9.18</v>
      </c>
    </row>
    <row r="157" spans="2:13" s="15" customFormat="1" x14ac:dyDescent="0.25">
      <c r="D157" s="17"/>
      <c r="J157" s="18" t="s">
        <v>98</v>
      </c>
      <c r="K157" s="19">
        <f>SUM(J154:J156)</f>
        <v>19.829999999999998</v>
      </c>
      <c r="L157" s="52"/>
      <c r="M157" s="19">
        <f>ROUND(L157*K157,2)</f>
        <v>0</v>
      </c>
    </row>
    <row r="158" spans="2:13" s="15" customFormat="1" ht="0.95" customHeight="1" x14ac:dyDescent="0.25">
      <c r="D158" s="17"/>
    </row>
    <row r="159" spans="2:13" s="15" customFormat="1" x14ac:dyDescent="0.25">
      <c r="B159" s="14" t="s">
        <v>99</v>
      </c>
      <c r="C159" s="14" t="s">
        <v>18</v>
      </c>
      <c r="D159" s="43" t="s">
        <v>100</v>
      </c>
      <c r="K159" s="16">
        <f>K164</f>
        <v>13.4</v>
      </c>
      <c r="L159" s="16">
        <f>L164</f>
        <v>0</v>
      </c>
      <c r="M159" s="16">
        <f>M164</f>
        <v>0</v>
      </c>
    </row>
    <row r="160" spans="2:13" s="15" customFormat="1" ht="267.75" customHeight="1" x14ac:dyDescent="0.25">
      <c r="D160" s="17" t="s">
        <v>101</v>
      </c>
    </row>
    <row r="161" spans="2:13" s="15" customFormat="1" x14ac:dyDescent="0.25">
      <c r="D161" s="17"/>
      <c r="E161" s="14" t="s">
        <v>63</v>
      </c>
      <c r="G161" s="16"/>
      <c r="H161" s="16"/>
      <c r="I161" s="16"/>
      <c r="J161" s="16"/>
    </row>
    <row r="162" spans="2:13" s="15" customFormat="1" x14ac:dyDescent="0.25">
      <c r="D162" s="17"/>
      <c r="E162" s="14" t="s">
        <v>0</v>
      </c>
      <c r="F162" s="15">
        <v>1</v>
      </c>
      <c r="G162" s="16">
        <v>1.8</v>
      </c>
      <c r="H162" s="16">
        <v>3</v>
      </c>
      <c r="I162" s="16">
        <v>0</v>
      </c>
      <c r="J162" s="16">
        <f>F162*(G162+ (G162= 0))*(H162+ (H162= 0))*(I162+ (I162= 0))</f>
        <v>5.4</v>
      </c>
    </row>
    <row r="163" spans="2:13" s="15" customFormat="1" x14ac:dyDescent="0.25">
      <c r="D163" s="17"/>
      <c r="E163" s="14" t="s">
        <v>0</v>
      </c>
      <c r="F163" s="15">
        <v>1</v>
      </c>
      <c r="G163" s="16">
        <v>2</v>
      </c>
      <c r="H163" s="16">
        <v>4</v>
      </c>
      <c r="I163" s="16">
        <v>0</v>
      </c>
      <c r="J163" s="16">
        <f>F163*(G163+ (G163= 0))*(H163+ (H163= 0))*(I163+ (I163= 0))</f>
        <v>8</v>
      </c>
    </row>
    <row r="164" spans="2:13" s="15" customFormat="1" x14ac:dyDescent="0.25">
      <c r="D164" s="17"/>
      <c r="J164" s="18" t="s">
        <v>102</v>
      </c>
      <c r="K164" s="19">
        <f>SUM(J161:J163)</f>
        <v>13.4</v>
      </c>
      <c r="L164" s="51"/>
      <c r="M164" s="19">
        <f>ROUND(L164*K164,2)</f>
        <v>0</v>
      </c>
    </row>
    <row r="165" spans="2:13" s="15" customFormat="1" ht="0.95" customHeight="1" x14ac:dyDescent="0.25">
      <c r="D165" s="17"/>
    </row>
    <row r="166" spans="2:13" s="15" customFormat="1" x14ac:dyDescent="0.25">
      <c r="B166" s="14" t="s">
        <v>103</v>
      </c>
      <c r="C166" s="14" t="s">
        <v>18</v>
      </c>
      <c r="D166" s="43" t="s">
        <v>104</v>
      </c>
      <c r="K166" s="16">
        <v>2</v>
      </c>
      <c r="L166" s="51"/>
      <c r="M166" s="16">
        <f>ROUND(K166*L166,2)</f>
        <v>0</v>
      </c>
    </row>
    <row r="167" spans="2:13" s="15" customFormat="1" ht="180" x14ac:dyDescent="0.25">
      <c r="D167" s="17" t="s">
        <v>105</v>
      </c>
    </row>
    <row r="168" spans="2:13" s="15" customFormat="1" x14ac:dyDescent="0.25">
      <c r="B168" s="14" t="s">
        <v>332</v>
      </c>
      <c r="C168" s="14" t="s">
        <v>50</v>
      </c>
      <c r="D168" s="43" t="s">
        <v>333</v>
      </c>
      <c r="K168" s="16">
        <v>2</v>
      </c>
      <c r="L168" s="51"/>
      <c r="M168" s="16">
        <f>ROUND(K168*L168,2)</f>
        <v>0</v>
      </c>
    </row>
    <row r="169" spans="2:13" s="15" customFormat="1" ht="45" x14ac:dyDescent="0.25">
      <c r="D169" s="17" t="s">
        <v>334</v>
      </c>
    </row>
    <row r="170" spans="2:13" s="15" customFormat="1" x14ac:dyDescent="0.25">
      <c r="B170" s="14" t="s">
        <v>106</v>
      </c>
      <c r="C170" s="14" t="s">
        <v>18</v>
      </c>
      <c r="D170" s="43" t="s">
        <v>107</v>
      </c>
      <c r="K170" s="16">
        <f>K174</f>
        <v>44.400000000000006</v>
      </c>
      <c r="L170" s="16">
        <f>L174</f>
        <v>0</v>
      </c>
      <c r="M170" s="16">
        <f>M174</f>
        <v>0</v>
      </c>
    </row>
    <row r="171" spans="2:13" s="15" customFormat="1" ht="240" x14ac:dyDescent="0.25">
      <c r="D171" s="17" t="s">
        <v>108</v>
      </c>
    </row>
    <row r="172" spans="2:13" s="15" customFormat="1" ht="30" x14ac:dyDescent="0.25">
      <c r="D172" s="17"/>
      <c r="E172" s="43" t="s">
        <v>397</v>
      </c>
      <c r="F172" s="15">
        <v>1</v>
      </c>
      <c r="G172" s="16">
        <v>4.5</v>
      </c>
      <c r="H172" s="16">
        <v>0</v>
      </c>
      <c r="I172" s="16">
        <v>3.7</v>
      </c>
      <c r="J172" s="16">
        <f>F172*(G172+ (G172= 0))*(H172+ (H172= 0))*(I172+ (I172= 0))</f>
        <v>16.650000000000002</v>
      </c>
    </row>
    <row r="173" spans="2:13" s="15" customFormat="1" x14ac:dyDescent="0.25">
      <c r="D173" s="17"/>
      <c r="E173" s="14" t="s">
        <v>0</v>
      </c>
      <c r="F173" s="15">
        <v>1</v>
      </c>
      <c r="G173" s="16">
        <v>7.5</v>
      </c>
      <c r="H173" s="16">
        <v>0</v>
      </c>
      <c r="I173" s="16">
        <v>3.7</v>
      </c>
      <c r="J173" s="16">
        <f>F173*(G173+ (G173= 0))*(H173+ (H173= 0))*(I173+ (I173= 0))</f>
        <v>27.75</v>
      </c>
    </row>
    <row r="174" spans="2:13" s="15" customFormat="1" x14ac:dyDescent="0.25">
      <c r="D174" s="17"/>
      <c r="J174" s="18" t="s">
        <v>109</v>
      </c>
      <c r="K174" s="19">
        <f>SUM(J172:J173)</f>
        <v>44.400000000000006</v>
      </c>
      <c r="L174" s="52"/>
      <c r="M174" s="19">
        <f>ROUND(L174*K174,2)</f>
        <v>0</v>
      </c>
    </row>
    <row r="175" spans="2:13" s="15" customFormat="1" ht="0.95" customHeight="1" x14ac:dyDescent="0.25">
      <c r="D175" s="17"/>
    </row>
    <row r="176" spans="2:13" s="15" customFormat="1" x14ac:dyDescent="0.25">
      <c r="B176" s="21"/>
      <c r="C176" s="21"/>
      <c r="D176" s="45"/>
      <c r="E176" s="21"/>
      <c r="F176" s="21"/>
      <c r="G176" s="21"/>
      <c r="H176" s="21"/>
      <c r="I176" s="21"/>
      <c r="J176" s="7" t="s">
        <v>110</v>
      </c>
      <c r="K176" s="22">
        <v>1</v>
      </c>
      <c r="L176" s="9">
        <f>M121+M126+M135+M140+M145+M150+M157+M164+M166+M174+M168</f>
        <v>0</v>
      </c>
      <c r="M176" s="9">
        <f>ROUND(L176*K176,2)</f>
        <v>0</v>
      </c>
    </row>
    <row r="177" spans="2:13" s="15" customFormat="1" ht="15" customHeight="1" x14ac:dyDescent="0.25">
      <c r="D177" s="17"/>
    </row>
    <row r="178" spans="2:13" s="15" customFormat="1" x14ac:dyDescent="0.25">
      <c r="B178" s="10" t="s">
        <v>111</v>
      </c>
      <c r="C178" s="10" t="s">
        <v>0</v>
      </c>
      <c r="D178" s="41" t="s">
        <v>112</v>
      </c>
      <c r="E178" s="11"/>
      <c r="F178" s="11"/>
      <c r="G178" s="11"/>
      <c r="H178" s="11"/>
      <c r="I178" s="11"/>
      <c r="J178" s="11"/>
      <c r="K178" s="13">
        <f>K198</f>
        <v>1</v>
      </c>
      <c r="L178" s="13">
        <f>L198</f>
        <v>0</v>
      </c>
      <c r="M178" s="13">
        <f>M198</f>
        <v>0</v>
      </c>
    </row>
    <row r="179" spans="2:13" s="15" customFormat="1" x14ac:dyDescent="0.25">
      <c r="D179" s="17"/>
    </row>
    <row r="180" spans="2:13" s="15" customFormat="1" x14ac:dyDescent="0.25">
      <c r="B180" s="14" t="s">
        <v>113</v>
      </c>
      <c r="C180" s="14" t="s">
        <v>115</v>
      </c>
      <c r="D180" s="43" t="s">
        <v>114</v>
      </c>
      <c r="K180" s="16">
        <f>K184</f>
        <v>17</v>
      </c>
      <c r="L180" s="16">
        <f>L184</f>
        <v>0</v>
      </c>
      <c r="M180" s="16">
        <f>M184</f>
        <v>0</v>
      </c>
    </row>
    <row r="181" spans="2:13" s="15" customFormat="1" ht="165" x14ac:dyDescent="0.25">
      <c r="D181" s="17" t="s">
        <v>116</v>
      </c>
    </row>
    <row r="182" spans="2:13" s="15" customFormat="1" x14ac:dyDescent="0.25">
      <c r="D182" s="17"/>
      <c r="E182" s="14" t="s">
        <v>0</v>
      </c>
      <c r="F182" s="15">
        <v>2</v>
      </c>
      <c r="G182" s="16">
        <v>4.5</v>
      </c>
      <c r="H182" s="16">
        <v>0</v>
      </c>
      <c r="I182" s="16">
        <v>1</v>
      </c>
      <c r="J182" s="16">
        <f>F182*(G182+ (G182= 0))*(H182+ (H182= 0))*(I182+ (I182= 0))</f>
        <v>9</v>
      </c>
    </row>
    <row r="183" spans="2:13" s="15" customFormat="1" x14ac:dyDescent="0.25">
      <c r="D183" s="17"/>
      <c r="E183" s="14" t="s">
        <v>0</v>
      </c>
      <c r="F183" s="15">
        <v>2</v>
      </c>
      <c r="G183" s="16">
        <v>4</v>
      </c>
      <c r="H183" s="16">
        <v>0</v>
      </c>
      <c r="I183" s="16">
        <v>0</v>
      </c>
      <c r="J183" s="16">
        <f>F183*(G183+ (G183= 0))*(H183+ (H183= 0))*(I183+ (I183= 0))</f>
        <v>8</v>
      </c>
    </row>
    <row r="184" spans="2:13" s="15" customFormat="1" x14ac:dyDescent="0.25">
      <c r="D184" s="17"/>
      <c r="J184" s="18" t="s">
        <v>117</v>
      </c>
      <c r="K184" s="19">
        <f>SUM(J182:J183)</f>
        <v>17</v>
      </c>
      <c r="L184" s="52"/>
      <c r="M184" s="19">
        <f>ROUND(L184*K184,2)</f>
        <v>0</v>
      </c>
    </row>
    <row r="185" spans="2:13" s="15" customFormat="1" ht="0.95" customHeight="1" x14ac:dyDescent="0.25">
      <c r="D185" s="17"/>
    </row>
    <row r="186" spans="2:13" s="15" customFormat="1" x14ac:dyDescent="0.25">
      <c r="B186" s="14" t="s">
        <v>118</v>
      </c>
      <c r="C186" s="14" t="s">
        <v>18</v>
      </c>
      <c r="D186" s="43" t="s">
        <v>119</v>
      </c>
      <c r="K186" s="16">
        <f>K190</f>
        <v>26.5</v>
      </c>
      <c r="L186" s="16">
        <f>L190</f>
        <v>0</v>
      </c>
      <c r="M186" s="16">
        <f>M190</f>
        <v>0</v>
      </c>
    </row>
    <row r="187" spans="2:13" s="15" customFormat="1" ht="165" x14ac:dyDescent="0.25">
      <c r="D187" s="17" t="s">
        <v>120</v>
      </c>
    </row>
    <row r="188" spans="2:13" s="15" customFormat="1" x14ac:dyDescent="0.25">
      <c r="D188" s="17"/>
      <c r="E188" s="14" t="s">
        <v>63</v>
      </c>
      <c r="F188" s="15">
        <v>1</v>
      </c>
      <c r="G188" s="16">
        <v>4.5</v>
      </c>
      <c r="H188" s="16">
        <v>4.5</v>
      </c>
      <c r="I188" s="16">
        <v>0</v>
      </c>
      <c r="J188" s="16">
        <f>F188*(G188+ (G188= 0))*(H188+ (H188= 0))*(I188+ (I188= 0))</f>
        <v>20.25</v>
      </c>
    </row>
    <row r="189" spans="2:13" s="15" customFormat="1" x14ac:dyDescent="0.25">
      <c r="D189" s="17"/>
      <c r="E189" s="14" t="s">
        <v>0</v>
      </c>
      <c r="F189" s="15">
        <v>1</v>
      </c>
      <c r="G189" s="16">
        <v>2.5</v>
      </c>
      <c r="H189" s="16">
        <v>2.5</v>
      </c>
      <c r="I189" s="16">
        <v>0</v>
      </c>
      <c r="J189" s="16">
        <f>F189*(G189+ (G189= 0))*(H189+ (H189= 0))*(I189+ (I189= 0))</f>
        <v>6.25</v>
      </c>
    </row>
    <row r="190" spans="2:13" s="15" customFormat="1" x14ac:dyDescent="0.25">
      <c r="D190" s="17"/>
      <c r="J190" s="18" t="s">
        <v>121</v>
      </c>
      <c r="K190" s="19">
        <f>SUM(J188:J189)</f>
        <v>26.5</v>
      </c>
      <c r="L190" s="52"/>
      <c r="M190" s="19">
        <f>ROUND(L190*K190,2)</f>
        <v>0</v>
      </c>
    </row>
    <row r="191" spans="2:13" s="15" customFormat="1" ht="0.95" customHeight="1" x14ac:dyDescent="0.25">
      <c r="D191" s="17"/>
    </row>
    <row r="192" spans="2:13" s="15" customFormat="1" ht="30" x14ac:dyDescent="0.25">
      <c r="B192" s="14" t="s">
        <v>122</v>
      </c>
      <c r="C192" s="14" t="s">
        <v>18</v>
      </c>
      <c r="D192" s="43" t="s">
        <v>298</v>
      </c>
      <c r="K192" s="16">
        <f>K196</f>
        <v>44.2</v>
      </c>
      <c r="L192" s="16">
        <f>L196</f>
        <v>0</v>
      </c>
      <c r="M192" s="16">
        <f>M196</f>
        <v>0</v>
      </c>
    </row>
    <row r="193" spans="2:13" s="15" customFormat="1" ht="90" x14ac:dyDescent="0.25">
      <c r="D193" s="17" t="s">
        <v>299</v>
      </c>
    </row>
    <row r="194" spans="2:13" s="15" customFormat="1" x14ac:dyDescent="0.25">
      <c r="D194" s="17"/>
      <c r="E194" s="14" t="s">
        <v>63</v>
      </c>
      <c r="F194" s="15">
        <v>1</v>
      </c>
      <c r="G194" s="16">
        <v>3.6</v>
      </c>
      <c r="H194" s="16">
        <v>4.5</v>
      </c>
      <c r="I194" s="16">
        <v>0</v>
      </c>
      <c r="J194" s="16">
        <f>F194*(G194+ (G194= 0))*(H194+ (H194= 0))*(I194+ (I194= 0))</f>
        <v>16.2</v>
      </c>
    </row>
    <row r="195" spans="2:13" s="15" customFormat="1" x14ac:dyDescent="0.25">
      <c r="D195" s="17"/>
      <c r="E195" s="14" t="s">
        <v>123</v>
      </c>
      <c r="F195" s="15">
        <v>1</v>
      </c>
      <c r="G195" s="16">
        <v>7</v>
      </c>
      <c r="H195" s="16">
        <v>4</v>
      </c>
      <c r="I195" s="16">
        <v>0</v>
      </c>
      <c r="J195" s="16">
        <f>F195*(G195+ (G195= 0))*(H195+ (H195= 0))*(I195+ (I195= 0))</f>
        <v>28</v>
      </c>
    </row>
    <row r="196" spans="2:13" s="15" customFormat="1" x14ac:dyDescent="0.25">
      <c r="D196" s="17"/>
      <c r="J196" s="18" t="s">
        <v>124</v>
      </c>
      <c r="K196" s="19">
        <f>SUM(J194:J195)</f>
        <v>44.2</v>
      </c>
      <c r="L196" s="52"/>
      <c r="M196" s="19">
        <f>ROUND(L196*K196,2)</f>
        <v>0</v>
      </c>
    </row>
    <row r="197" spans="2:13" s="15" customFormat="1" ht="0.95" customHeight="1" x14ac:dyDescent="0.25">
      <c r="D197" s="17"/>
    </row>
    <row r="198" spans="2:13" s="15" customFormat="1" x14ac:dyDescent="0.25">
      <c r="B198" s="21"/>
      <c r="C198" s="21"/>
      <c r="D198" s="45"/>
      <c r="E198" s="21"/>
      <c r="F198" s="21"/>
      <c r="G198" s="21"/>
      <c r="H198" s="21"/>
      <c r="I198" s="21"/>
      <c r="J198" s="7" t="s">
        <v>125</v>
      </c>
      <c r="K198" s="22">
        <v>1</v>
      </c>
      <c r="L198" s="53">
        <f>M184+M190+M196</f>
        <v>0</v>
      </c>
      <c r="M198" s="9">
        <f>ROUND(L198*K198,2)</f>
        <v>0</v>
      </c>
    </row>
    <row r="199" spans="2:13" s="15" customFormat="1" ht="15" customHeight="1" x14ac:dyDescent="0.25">
      <c r="D199" s="17"/>
    </row>
    <row r="200" spans="2:13" s="15" customFormat="1" x14ac:dyDescent="0.25">
      <c r="B200" s="10" t="s">
        <v>126</v>
      </c>
      <c r="C200" s="10" t="s">
        <v>0</v>
      </c>
      <c r="D200" s="41" t="s">
        <v>127</v>
      </c>
      <c r="E200" s="11"/>
      <c r="F200" s="11"/>
      <c r="G200" s="11"/>
      <c r="H200" s="11"/>
      <c r="I200" s="11"/>
      <c r="J200" s="11"/>
      <c r="K200" s="13">
        <f>K232</f>
        <v>1</v>
      </c>
      <c r="L200" s="13">
        <f>L232</f>
        <v>0</v>
      </c>
      <c r="M200" s="13">
        <f>M232</f>
        <v>0</v>
      </c>
    </row>
    <row r="201" spans="2:13" s="15" customFormat="1" x14ac:dyDescent="0.25">
      <c r="D201" s="17"/>
    </row>
    <row r="202" spans="2:13" s="15" customFormat="1" ht="30" x14ac:dyDescent="0.25">
      <c r="B202" s="14" t="s">
        <v>128</v>
      </c>
      <c r="C202" s="14" t="s">
        <v>50</v>
      </c>
      <c r="D202" s="43" t="s">
        <v>300</v>
      </c>
      <c r="K202" s="16">
        <f>K207</f>
        <v>3</v>
      </c>
      <c r="L202" s="16">
        <f>L207</f>
        <v>0</v>
      </c>
      <c r="M202" s="16">
        <f>M207</f>
        <v>0</v>
      </c>
    </row>
    <row r="203" spans="2:13" s="15" customFormat="1" ht="165" x14ac:dyDescent="0.25">
      <c r="D203" s="17" t="s">
        <v>301</v>
      </c>
    </row>
    <row r="204" spans="2:13" s="15" customFormat="1" x14ac:dyDescent="0.25">
      <c r="D204" s="17"/>
      <c r="E204" s="14" t="s">
        <v>129</v>
      </c>
      <c r="F204" s="15">
        <v>1</v>
      </c>
      <c r="G204" s="16">
        <v>0</v>
      </c>
      <c r="H204" s="16">
        <v>0</v>
      </c>
      <c r="I204" s="16">
        <v>0</v>
      </c>
      <c r="J204" s="16">
        <f>F204*(G204+ (G204= 0))*(H204+ (H204= 0))*(I204+ (I204= 0))</f>
        <v>1</v>
      </c>
    </row>
    <row r="205" spans="2:13" s="15" customFormat="1" x14ac:dyDescent="0.25">
      <c r="D205" s="17"/>
      <c r="E205" s="14" t="s">
        <v>130</v>
      </c>
      <c r="F205" s="15">
        <v>1</v>
      </c>
      <c r="G205" s="16">
        <v>0</v>
      </c>
      <c r="H205" s="16">
        <v>0</v>
      </c>
      <c r="I205" s="16">
        <v>0</v>
      </c>
      <c r="J205" s="16">
        <f>F205*(G205+ (G205= 0))*(H205+ (H205= 0))*(I205+ (I205= 0))</f>
        <v>1</v>
      </c>
    </row>
    <row r="206" spans="2:13" s="15" customFormat="1" x14ac:dyDescent="0.25">
      <c r="D206" s="17"/>
      <c r="E206" s="14" t="s">
        <v>131</v>
      </c>
      <c r="F206" s="15">
        <v>1</v>
      </c>
      <c r="G206" s="16">
        <v>0</v>
      </c>
      <c r="H206" s="16">
        <v>0</v>
      </c>
      <c r="I206" s="16">
        <v>0</v>
      </c>
      <c r="J206" s="16">
        <f>F206*(G206+ (G206= 0))*(H206+ (H206= 0))*(I206+ (I206= 0))</f>
        <v>1</v>
      </c>
    </row>
    <row r="207" spans="2:13" s="15" customFormat="1" x14ac:dyDescent="0.25">
      <c r="D207" s="17"/>
      <c r="J207" s="18" t="s">
        <v>132</v>
      </c>
      <c r="K207" s="19">
        <f>SUM(J204:J206)</f>
        <v>3</v>
      </c>
      <c r="L207" s="52"/>
      <c r="M207" s="19">
        <f>ROUND(L207*K207,2)</f>
        <v>0</v>
      </c>
    </row>
    <row r="208" spans="2:13" s="15" customFormat="1" ht="0.95" customHeight="1" x14ac:dyDescent="0.25">
      <c r="D208" s="17"/>
    </row>
    <row r="209" spans="2:13" s="15" customFormat="1" x14ac:dyDescent="0.25">
      <c r="B209" s="14" t="s">
        <v>303</v>
      </c>
      <c r="C209" s="14" t="s">
        <v>18</v>
      </c>
      <c r="D209" s="43" t="s">
        <v>133</v>
      </c>
      <c r="K209" s="16">
        <f>K221</f>
        <v>211.95000000000005</v>
      </c>
      <c r="L209" s="34">
        <f>L221</f>
        <v>0</v>
      </c>
      <c r="M209" s="16">
        <f>M221</f>
        <v>0</v>
      </c>
    </row>
    <row r="210" spans="2:13" s="15" customFormat="1" ht="105" x14ac:dyDescent="0.25">
      <c r="D210" s="17" t="s">
        <v>134</v>
      </c>
    </row>
    <row r="211" spans="2:13" s="15" customFormat="1" x14ac:dyDescent="0.25">
      <c r="D211" s="17"/>
      <c r="E211" s="14" t="s">
        <v>135</v>
      </c>
      <c r="F211" s="15">
        <v>1</v>
      </c>
      <c r="G211" s="16">
        <v>4.2</v>
      </c>
      <c r="H211" s="16">
        <v>0</v>
      </c>
      <c r="I211" s="16">
        <v>2.7</v>
      </c>
      <c r="J211" s="16">
        <f>F211*(G211+ (G211= 0))*(H211+ (H211= 0))*(I211+ (I211= 0))</f>
        <v>11.340000000000002</v>
      </c>
    </row>
    <row r="212" spans="2:13" s="15" customFormat="1" x14ac:dyDescent="0.25">
      <c r="D212" s="17"/>
      <c r="E212" s="14"/>
      <c r="F212" s="15">
        <v>1</v>
      </c>
      <c r="G212" s="16">
        <v>1.2</v>
      </c>
      <c r="H212" s="16">
        <v>0</v>
      </c>
      <c r="I212" s="16">
        <v>2.7</v>
      </c>
      <c r="J212" s="16">
        <f t="shared" ref="J212:J220" si="2">F212*(G212+ (G212= 0))*(H212+ (H212= 0))*(I212+ (I212= 0))</f>
        <v>3.24</v>
      </c>
    </row>
    <row r="213" spans="2:13" s="15" customFormat="1" x14ac:dyDescent="0.25">
      <c r="D213" s="17"/>
      <c r="E213" s="14"/>
      <c r="F213" s="15">
        <v>1</v>
      </c>
      <c r="G213" s="16">
        <v>1.9</v>
      </c>
      <c r="H213" s="16">
        <v>0</v>
      </c>
      <c r="I213" s="16">
        <v>2.7</v>
      </c>
      <c r="J213" s="16">
        <f t="shared" si="2"/>
        <v>5.13</v>
      </c>
    </row>
    <row r="214" spans="2:13" s="15" customFormat="1" x14ac:dyDescent="0.25">
      <c r="D214" s="17"/>
      <c r="E214" s="14"/>
      <c r="F214" s="15">
        <v>1</v>
      </c>
      <c r="G214" s="16">
        <v>1.5</v>
      </c>
      <c r="H214" s="16">
        <v>0</v>
      </c>
      <c r="I214" s="16">
        <v>2.7</v>
      </c>
      <c r="J214" s="16">
        <f t="shared" si="2"/>
        <v>4.0500000000000007</v>
      </c>
    </row>
    <row r="215" spans="2:13" s="15" customFormat="1" x14ac:dyDescent="0.25">
      <c r="D215" s="17"/>
      <c r="E215" s="14" t="s">
        <v>0</v>
      </c>
      <c r="F215" s="15">
        <v>1</v>
      </c>
      <c r="G215" s="16">
        <v>6.5</v>
      </c>
      <c r="H215" s="16">
        <v>0</v>
      </c>
      <c r="I215" s="16">
        <v>2.7</v>
      </c>
      <c r="J215" s="16">
        <f t="shared" si="2"/>
        <v>17.55</v>
      </c>
    </row>
    <row r="216" spans="2:13" s="15" customFormat="1" x14ac:dyDescent="0.25">
      <c r="D216" s="17"/>
      <c r="E216" s="14" t="s">
        <v>0</v>
      </c>
      <c r="F216" s="15">
        <v>1</v>
      </c>
      <c r="G216" s="16">
        <v>6.3</v>
      </c>
      <c r="H216" s="16">
        <v>0</v>
      </c>
      <c r="I216" s="16">
        <v>2.7</v>
      </c>
      <c r="J216" s="16">
        <f t="shared" si="2"/>
        <v>17.010000000000002</v>
      </c>
    </row>
    <row r="217" spans="2:13" s="15" customFormat="1" x14ac:dyDescent="0.25">
      <c r="D217" s="17"/>
      <c r="E217" s="14"/>
      <c r="F217" s="15">
        <v>1</v>
      </c>
      <c r="G217" s="16">
        <v>10.5</v>
      </c>
      <c r="H217" s="16">
        <v>0</v>
      </c>
      <c r="I217" s="16">
        <v>2.7</v>
      </c>
      <c r="J217" s="16">
        <f t="shared" si="2"/>
        <v>28.35</v>
      </c>
    </row>
    <row r="218" spans="2:13" s="15" customFormat="1" x14ac:dyDescent="0.25">
      <c r="D218" s="17"/>
      <c r="E218" s="14"/>
      <c r="F218" s="15">
        <v>2</v>
      </c>
      <c r="G218" s="16">
        <v>4.7</v>
      </c>
      <c r="H218" s="16">
        <v>0</v>
      </c>
      <c r="I218" s="16">
        <v>2.7</v>
      </c>
      <c r="J218" s="16">
        <f t="shared" si="2"/>
        <v>25.380000000000003</v>
      </c>
    </row>
    <row r="219" spans="2:13" s="15" customFormat="1" x14ac:dyDescent="0.25">
      <c r="D219" s="17"/>
      <c r="E219" s="14"/>
      <c r="F219" s="15">
        <v>2</v>
      </c>
      <c r="G219" s="16">
        <v>4.5</v>
      </c>
      <c r="H219" s="16">
        <v>0</v>
      </c>
      <c r="I219" s="16">
        <v>2.7</v>
      </c>
      <c r="J219" s="16">
        <f t="shared" si="2"/>
        <v>24.3</v>
      </c>
    </row>
    <row r="220" spans="2:13" s="15" customFormat="1" x14ac:dyDescent="0.25">
      <c r="D220" s="17"/>
      <c r="E220" s="14" t="s">
        <v>0</v>
      </c>
      <c r="F220" s="15">
        <v>4</v>
      </c>
      <c r="G220" s="16">
        <v>7</v>
      </c>
      <c r="H220" s="16">
        <v>0</v>
      </c>
      <c r="I220" s="16">
        <v>2.7</v>
      </c>
      <c r="J220" s="16">
        <f t="shared" si="2"/>
        <v>75.600000000000009</v>
      </c>
    </row>
    <row r="221" spans="2:13" s="15" customFormat="1" x14ac:dyDescent="0.25">
      <c r="D221" s="17"/>
      <c r="J221" s="18"/>
      <c r="K221" s="19">
        <f>SUM(J211:J220)</f>
        <v>211.95000000000005</v>
      </c>
      <c r="L221" s="51"/>
      <c r="M221" s="19">
        <f>ROUND(L221*K221,2)</f>
        <v>0</v>
      </c>
    </row>
    <row r="222" spans="2:13" s="15" customFormat="1" ht="0.95" customHeight="1" x14ac:dyDescent="0.25">
      <c r="D222" s="17"/>
      <c r="L222" s="31"/>
    </row>
    <row r="223" spans="2:13" s="15" customFormat="1" x14ac:dyDescent="0.25">
      <c r="B223" s="14" t="s">
        <v>304</v>
      </c>
      <c r="C223" s="14" t="s">
        <v>18</v>
      </c>
      <c r="D223" s="43" t="s">
        <v>302</v>
      </c>
      <c r="K223" s="16">
        <f>K226</f>
        <v>16.200000000000003</v>
      </c>
      <c r="L223" s="16">
        <f>L226</f>
        <v>0</v>
      </c>
      <c r="M223" s="16">
        <f>M226</f>
        <v>0</v>
      </c>
    </row>
    <row r="224" spans="2:13" s="15" customFormat="1" ht="135" x14ac:dyDescent="0.25">
      <c r="D224" s="17" t="s">
        <v>136</v>
      </c>
    </row>
    <row r="225" spans="2:13" s="15" customFormat="1" x14ac:dyDescent="0.25">
      <c r="D225" s="17"/>
      <c r="E225" s="36" t="s">
        <v>137</v>
      </c>
      <c r="F225" s="15">
        <v>1</v>
      </c>
      <c r="G225" s="16">
        <v>6</v>
      </c>
      <c r="H225" s="16">
        <v>0</v>
      </c>
      <c r="I225" s="16">
        <v>2.7</v>
      </c>
      <c r="J225" s="16">
        <f>F225*(G225+ (G225= 0))*(H225+ (H225= 0))*(I225+ (I225= 0))</f>
        <v>16.200000000000003</v>
      </c>
    </row>
    <row r="226" spans="2:13" s="15" customFormat="1" x14ac:dyDescent="0.25">
      <c r="D226" s="17"/>
      <c r="E226" s="35"/>
      <c r="J226" s="18"/>
      <c r="K226" s="19">
        <f>SUM(J225:J225)</f>
        <v>16.200000000000003</v>
      </c>
      <c r="L226" s="51"/>
      <c r="M226" s="19">
        <f>ROUND(L226*K226,2)</f>
        <v>0</v>
      </c>
    </row>
    <row r="227" spans="2:13" s="15" customFormat="1" x14ac:dyDescent="0.25">
      <c r="B227" s="14" t="s">
        <v>305</v>
      </c>
      <c r="C227" s="14" t="s">
        <v>220</v>
      </c>
      <c r="D227" s="43" t="s">
        <v>306</v>
      </c>
      <c r="E227" s="35"/>
      <c r="K227" s="16">
        <f>K230</f>
        <v>1</v>
      </c>
      <c r="L227" s="16">
        <f>L230</f>
        <v>0</v>
      </c>
      <c r="M227" s="16">
        <f>M230</f>
        <v>0</v>
      </c>
    </row>
    <row r="228" spans="2:13" s="15" customFormat="1" ht="30" x14ac:dyDescent="0.25">
      <c r="D228" s="17" t="s">
        <v>307</v>
      </c>
      <c r="E228" s="35"/>
    </row>
    <row r="229" spans="2:13" s="15" customFormat="1" x14ac:dyDescent="0.25">
      <c r="D229" s="17"/>
      <c r="E229" s="36" t="s">
        <v>308</v>
      </c>
      <c r="F229" s="15">
        <v>1</v>
      </c>
      <c r="G229" s="16">
        <v>1</v>
      </c>
      <c r="H229" s="16">
        <v>1</v>
      </c>
      <c r="I229" s="16">
        <v>1</v>
      </c>
      <c r="J229" s="16">
        <f>F229*(G229+ (G229= 0))*(H229+ (H229= 0))*(I229+ (I229= 0))</f>
        <v>1</v>
      </c>
    </row>
    <row r="230" spans="2:13" s="15" customFormat="1" x14ac:dyDescent="0.25">
      <c r="D230" s="17"/>
      <c r="J230" s="18"/>
      <c r="K230" s="19">
        <f>SUM(J229:J229)</f>
        <v>1</v>
      </c>
      <c r="L230" s="52"/>
      <c r="M230" s="19">
        <f>ROUND(L230*K230,2)</f>
        <v>0</v>
      </c>
    </row>
    <row r="231" spans="2:13" s="15" customFormat="1" ht="0.95" customHeight="1" x14ac:dyDescent="0.25">
      <c r="D231" s="17"/>
    </row>
    <row r="232" spans="2:13" s="15" customFormat="1" x14ac:dyDescent="0.25">
      <c r="B232" s="21"/>
      <c r="C232" s="21"/>
      <c r="D232" s="45"/>
      <c r="E232" s="21"/>
      <c r="F232" s="21"/>
      <c r="G232" s="21"/>
      <c r="H232" s="21"/>
      <c r="I232" s="21"/>
      <c r="J232" s="7" t="s">
        <v>138</v>
      </c>
      <c r="K232" s="22">
        <v>1</v>
      </c>
      <c r="L232" s="9">
        <f>M207+M221+M230+M226</f>
        <v>0</v>
      </c>
      <c r="M232" s="9">
        <f>ROUND(L232*K232,2)</f>
        <v>0</v>
      </c>
    </row>
    <row r="233" spans="2:13" s="15" customFormat="1" ht="15" customHeight="1" x14ac:dyDescent="0.25">
      <c r="D233" s="17"/>
    </row>
    <row r="234" spans="2:13" s="15" customFormat="1" x14ac:dyDescent="0.25">
      <c r="B234" s="10" t="s">
        <v>139</v>
      </c>
      <c r="C234" s="10" t="s">
        <v>0</v>
      </c>
      <c r="D234" s="41" t="s">
        <v>140</v>
      </c>
      <c r="E234" s="11"/>
      <c r="F234" s="11"/>
      <c r="G234" s="11"/>
      <c r="H234" s="11"/>
      <c r="I234" s="11"/>
      <c r="J234" s="11"/>
      <c r="K234" s="13">
        <f>K267</f>
        <v>1</v>
      </c>
      <c r="L234" s="13">
        <f>L267</f>
        <v>0</v>
      </c>
      <c r="M234" s="13">
        <f>M267</f>
        <v>0</v>
      </c>
    </row>
    <row r="235" spans="2:13" s="15" customFormat="1" x14ac:dyDescent="0.25">
      <c r="D235" s="17"/>
    </row>
    <row r="236" spans="2:13" s="15" customFormat="1" ht="0.95" customHeight="1" x14ac:dyDescent="0.25">
      <c r="D236" s="17"/>
    </row>
    <row r="237" spans="2:13" s="15" customFormat="1" ht="30" x14ac:dyDescent="0.25">
      <c r="B237" s="14" t="s">
        <v>141</v>
      </c>
      <c r="C237" s="14" t="s">
        <v>18</v>
      </c>
      <c r="D237" s="43" t="s">
        <v>142</v>
      </c>
      <c r="K237" s="16">
        <f>K242</f>
        <v>13.4</v>
      </c>
      <c r="L237" s="51"/>
      <c r="M237" s="16">
        <f>M242</f>
        <v>0</v>
      </c>
    </row>
    <row r="238" spans="2:13" s="15" customFormat="1" ht="300" x14ac:dyDescent="0.25">
      <c r="D238" s="17" t="s">
        <v>143</v>
      </c>
    </row>
    <row r="239" spans="2:13" s="15" customFormat="1" x14ac:dyDescent="0.25">
      <c r="D239" s="17"/>
      <c r="E239" s="14" t="s">
        <v>63</v>
      </c>
      <c r="F239" s="15">
        <v>0</v>
      </c>
      <c r="G239" s="16">
        <v>0</v>
      </c>
      <c r="H239" s="16">
        <v>0</v>
      </c>
      <c r="I239" s="16">
        <v>0</v>
      </c>
      <c r="J239" s="16">
        <f>F239*(G239+ (G239= 0))*(H239+ (H239= 0))*(I239+ (I239= 0))</f>
        <v>0</v>
      </c>
    </row>
    <row r="240" spans="2:13" s="15" customFormat="1" x14ac:dyDescent="0.25">
      <c r="D240" s="17"/>
      <c r="E240" s="14" t="s">
        <v>0</v>
      </c>
      <c r="F240" s="15">
        <v>1</v>
      </c>
      <c r="G240" s="16">
        <v>1.8</v>
      </c>
      <c r="H240" s="16">
        <v>3</v>
      </c>
      <c r="I240" s="16">
        <v>0</v>
      </c>
      <c r="J240" s="16">
        <f>F240*(G240+ (G240= 0))*(H240+ (H240= 0))*(I240+ (I240= 0))</f>
        <v>5.4</v>
      </c>
    </row>
    <row r="241" spans="1:13" s="15" customFormat="1" x14ac:dyDescent="0.25">
      <c r="D241" s="17"/>
      <c r="E241" s="14" t="s">
        <v>0</v>
      </c>
      <c r="F241" s="15">
        <v>1</v>
      </c>
      <c r="G241" s="16">
        <v>2</v>
      </c>
      <c r="H241" s="16">
        <v>4</v>
      </c>
      <c r="I241" s="16">
        <v>0</v>
      </c>
      <c r="J241" s="16">
        <f>F241*(G241+ (G241= 0))*(H241+ (H241= 0))*(I241+ (I241= 0))</f>
        <v>8</v>
      </c>
    </row>
    <row r="242" spans="1:13" s="15" customFormat="1" x14ac:dyDescent="0.25">
      <c r="D242" s="17"/>
      <c r="J242" s="18" t="s">
        <v>144</v>
      </c>
      <c r="K242" s="19">
        <f>SUM(J239:J241)</f>
        <v>13.4</v>
      </c>
      <c r="L242" s="51"/>
      <c r="M242" s="19">
        <f>ROUND(L242*K242,2)</f>
        <v>0</v>
      </c>
    </row>
    <row r="243" spans="1:13" s="15" customFormat="1" x14ac:dyDescent="0.25">
      <c r="A243" s="49"/>
      <c r="B243" s="14" t="s">
        <v>363</v>
      </c>
      <c r="C243" s="14" t="s">
        <v>18</v>
      </c>
      <c r="D243" s="14" t="s">
        <v>364</v>
      </c>
      <c r="K243" s="16">
        <v>10</v>
      </c>
      <c r="L243" s="51"/>
      <c r="M243" s="16">
        <f>ROUND(K243*L243,2)</f>
        <v>0</v>
      </c>
    </row>
    <row r="244" spans="1:13" s="15" customFormat="1" ht="150" x14ac:dyDescent="0.25">
      <c r="A244" s="49"/>
      <c r="D244" s="17" t="s">
        <v>365</v>
      </c>
    </row>
    <row r="245" spans="1:13" s="15" customFormat="1" ht="75" x14ac:dyDescent="0.25">
      <c r="D245" s="17" t="s">
        <v>146</v>
      </c>
    </row>
    <row r="246" spans="1:13" s="15" customFormat="1" ht="30" x14ac:dyDescent="0.25">
      <c r="B246" s="14" t="s">
        <v>147</v>
      </c>
      <c r="C246" s="14" t="s">
        <v>18</v>
      </c>
      <c r="D246" s="43" t="s">
        <v>148</v>
      </c>
      <c r="K246" s="16">
        <f>K250</f>
        <v>132.29999999999998</v>
      </c>
      <c r="L246" s="16">
        <f>L250</f>
        <v>0</v>
      </c>
      <c r="M246" s="16">
        <f>M250</f>
        <v>0</v>
      </c>
    </row>
    <row r="247" spans="1:13" s="15" customFormat="1" ht="90" x14ac:dyDescent="0.25">
      <c r="D247" s="17" t="s">
        <v>149</v>
      </c>
    </row>
    <row r="248" spans="1:13" s="15" customFormat="1" x14ac:dyDescent="0.25">
      <c r="D248" s="17"/>
      <c r="E248" s="14" t="s">
        <v>63</v>
      </c>
      <c r="F248" s="15">
        <v>1</v>
      </c>
      <c r="G248" s="16">
        <v>6</v>
      </c>
      <c r="H248" s="16">
        <v>15.6</v>
      </c>
      <c r="I248" s="16">
        <v>0</v>
      </c>
      <c r="J248" s="16">
        <f>F248*(G248+ (G248= 0))*(H248+ (H248= 0))*(I248+ (I248= 0))</f>
        <v>93.6</v>
      </c>
    </row>
    <row r="249" spans="1:13" s="15" customFormat="1" x14ac:dyDescent="0.25">
      <c r="D249" s="17"/>
      <c r="E249" s="14" t="s">
        <v>0</v>
      </c>
      <c r="F249" s="15">
        <v>1</v>
      </c>
      <c r="G249" s="16">
        <v>4.3</v>
      </c>
      <c r="H249" s="16">
        <v>9</v>
      </c>
      <c r="I249" s="16">
        <v>0</v>
      </c>
      <c r="J249" s="16">
        <f>F249*(G249+ (G249= 0))*(H249+ (H249= 0))*(I249+ (I249= 0))</f>
        <v>38.699999999999996</v>
      </c>
    </row>
    <row r="250" spans="1:13" s="15" customFormat="1" x14ac:dyDescent="0.25">
      <c r="D250" s="17"/>
      <c r="J250" s="18" t="s">
        <v>150</v>
      </c>
      <c r="K250" s="19">
        <f>SUM(J248:J249)</f>
        <v>132.29999999999998</v>
      </c>
      <c r="L250" s="52"/>
      <c r="M250" s="19">
        <f>ROUND(L250*K250,2)</f>
        <v>0</v>
      </c>
    </row>
    <row r="251" spans="1:13" s="15" customFormat="1" ht="0.95" customHeight="1" x14ac:dyDescent="0.25">
      <c r="D251" s="17"/>
    </row>
    <row r="252" spans="1:13" s="15" customFormat="1" x14ac:dyDescent="0.25">
      <c r="B252" s="14" t="s">
        <v>151</v>
      </c>
      <c r="C252" s="14" t="s">
        <v>18</v>
      </c>
      <c r="D252" s="43" t="s">
        <v>152</v>
      </c>
      <c r="K252" s="16">
        <f>K255</f>
        <v>38.25</v>
      </c>
      <c r="L252" s="16">
        <f>L255</f>
        <v>0</v>
      </c>
      <c r="M252" s="16">
        <f>M255</f>
        <v>0</v>
      </c>
    </row>
    <row r="253" spans="1:13" s="15" customFormat="1" ht="90" x14ac:dyDescent="0.25">
      <c r="D253" s="17" t="s">
        <v>153</v>
      </c>
    </row>
    <row r="254" spans="1:13" s="15" customFormat="1" x14ac:dyDescent="0.25">
      <c r="D254" s="17"/>
      <c r="E254" s="14" t="s">
        <v>63</v>
      </c>
      <c r="F254" s="15">
        <v>1</v>
      </c>
      <c r="G254" s="16">
        <v>8.5</v>
      </c>
      <c r="H254" s="16">
        <v>4.5</v>
      </c>
      <c r="I254" s="16">
        <v>0</v>
      </c>
      <c r="J254" s="16">
        <f>F254*(G254+ (G254= 0))*(H254+ (H254= 0))*(I254+ (I254= 0))</f>
        <v>38.25</v>
      </c>
    </row>
    <row r="255" spans="1:13" s="15" customFormat="1" x14ac:dyDescent="0.25">
      <c r="D255" s="17"/>
      <c r="J255" s="18" t="s">
        <v>154</v>
      </c>
      <c r="K255" s="19">
        <f>SUM(J254:J254)</f>
        <v>38.25</v>
      </c>
      <c r="L255" s="52"/>
      <c r="M255" s="19">
        <f>ROUND(L255*K255,2)</f>
        <v>0</v>
      </c>
    </row>
    <row r="256" spans="1:13" s="15" customFormat="1" ht="0.95" customHeight="1" x14ac:dyDescent="0.25">
      <c r="D256" s="17"/>
    </row>
    <row r="257" spans="2:13" s="15" customFormat="1" ht="30" x14ac:dyDescent="0.25">
      <c r="B257" s="14" t="s">
        <v>155</v>
      </c>
      <c r="C257" s="14" t="s">
        <v>18</v>
      </c>
      <c r="D257" s="43" t="s">
        <v>156</v>
      </c>
      <c r="K257" s="16">
        <f>K260</f>
        <v>26.4</v>
      </c>
      <c r="L257" s="16">
        <f>L260</f>
        <v>0</v>
      </c>
      <c r="M257" s="16">
        <f>M260</f>
        <v>0</v>
      </c>
    </row>
    <row r="258" spans="2:13" s="15" customFormat="1" ht="120" x14ac:dyDescent="0.25">
      <c r="D258" s="17" t="s">
        <v>157</v>
      </c>
    </row>
    <row r="259" spans="2:13" s="15" customFormat="1" x14ac:dyDescent="0.25">
      <c r="D259" s="17"/>
      <c r="E259" s="14" t="s">
        <v>63</v>
      </c>
      <c r="F259" s="15">
        <v>1</v>
      </c>
      <c r="G259" s="16">
        <v>4</v>
      </c>
      <c r="H259" s="16">
        <v>6.6</v>
      </c>
      <c r="I259" s="16">
        <v>0</v>
      </c>
      <c r="J259" s="16">
        <f>F259*(G259+ (G259= 0))*(H259+ (H259= 0))*(I259+ (I259= 0))</f>
        <v>26.4</v>
      </c>
    </row>
    <row r="260" spans="2:13" s="15" customFormat="1" x14ac:dyDescent="0.25">
      <c r="D260" s="17"/>
      <c r="J260" s="18" t="s">
        <v>158</v>
      </c>
      <c r="K260" s="19">
        <f>SUM(J259:J259)</f>
        <v>26.4</v>
      </c>
      <c r="L260" s="52"/>
      <c r="M260" s="19">
        <f>ROUND(L260*K260,2)</f>
        <v>0</v>
      </c>
    </row>
    <row r="261" spans="2:13" s="15" customFormat="1" ht="0.95" customHeight="1" x14ac:dyDescent="0.25">
      <c r="D261" s="17"/>
    </row>
    <row r="262" spans="2:13" s="15" customFormat="1" x14ac:dyDescent="0.25">
      <c r="B262" s="14" t="s">
        <v>159</v>
      </c>
      <c r="C262" s="14" t="s">
        <v>18</v>
      </c>
      <c r="D262" s="43" t="s">
        <v>160</v>
      </c>
      <c r="K262" s="16">
        <f>K265</f>
        <v>18</v>
      </c>
      <c r="L262" s="16">
        <f>L265</f>
        <v>0</v>
      </c>
      <c r="M262" s="16">
        <f>M265</f>
        <v>0</v>
      </c>
    </row>
    <row r="263" spans="2:13" s="15" customFormat="1" ht="105" x14ac:dyDescent="0.25">
      <c r="D263" s="17" t="s">
        <v>161</v>
      </c>
    </row>
    <row r="264" spans="2:13" s="15" customFormat="1" x14ac:dyDescent="0.25">
      <c r="D264" s="17"/>
      <c r="E264" s="14" t="s">
        <v>63</v>
      </c>
      <c r="F264" s="15">
        <v>1</v>
      </c>
      <c r="G264" s="16">
        <v>4</v>
      </c>
      <c r="H264" s="16">
        <v>4.5</v>
      </c>
      <c r="I264" s="16">
        <v>0</v>
      </c>
      <c r="J264" s="16">
        <f>F264*(G264+ (G264= 0))*(H264+ (H264= 0))*(I264+ (I264= 0))</f>
        <v>18</v>
      </c>
    </row>
    <row r="265" spans="2:13" s="15" customFormat="1" x14ac:dyDescent="0.25">
      <c r="D265" s="17"/>
      <c r="J265" s="18" t="s">
        <v>162</v>
      </c>
      <c r="K265" s="19">
        <f>SUM(J264:J264)</f>
        <v>18</v>
      </c>
      <c r="L265" s="52"/>
      <c r="M265" s="19">
        <f>ROUND(L265*K265,2)</f>
        <v>0</v>
      </c>
    </row>
    <row r="266" spans="2:13" s="15" customFormat="1" ht="0.95" customHeight="1" x14ac:dyDescent="0.25">
      <c r="D266" s="17"/>
    </row>
    <row r="267" spans="2:13" s="15" customFormat="1" x14ac:dyDescent="0.25">
      <c r="B267" s="21"/>
      <c r="C267" s="21"/>
      <c r="D267" s="45"/>
      <c r="E267" s="21"/>
      <c r="F267" s="21"/>
      <c r="G267" s="21"/>
      <c r="H267" s="21"/>
      <c r="I267" s="21"/>
      <c r="J267" s="7" t="s">
        <v>163</v>
      </c>
      <c r="K267" s="22">
        <v>1</v>
      </c>
      <c r="L267" s="9">
        <f>+M242+M243+M250+M255+M260+M265</f>
        <v>0</v>
      </c>
      <c r="M267" s="9">
        <f>ROUND(L267*K267,2)</f>
        <v>0</v>
      </c>
    </row>
    <row r="268" spans="2:13" s="15" customFormat="1" ht="15" customHeight="1" x14ac:dyDescent="0.25">
      <c r="D268" s="17"/>
    </row>
    <row r="269" spans="2:13" s="15" customFormat="1" x14ac:dyDescent="0.25">
      <c r="B269" s="10" t="s">
        <v>164</v>
      </c>
      <c r="C269" s="10" t="s">
        <v>0</v>
      </c>
      <c r="D269" s="41" t="s">
        <v>165</v>
      </c>
      <c r="E269" s="11"/>
      <c r="F269" s="11"/>
      <c r="G269" s="11"/>
      <c r="H269" s="11"/>
      <c r="I269" s="11"/>
      <c r="J269" s="11"/>
      <c r="K269" s="13">
        <f>K282</f>
        <v>1</v>
      </c>
      <c r="L269" s="13">
        <f>L282</f>
        <v>0</v>
      </c>
      <c r="M269" s="13">
        <f>M282</f>
        <v>0</v>
      </c>
    </row>
    <row r="270" spans="2:13" s="15" customFormat="1" x14ac:dyDescent="0.25">
      <c r="D270" s="17"/>
    </row>
    <row r="271" spans="2:13" s="15" customFormat="1" ht="30" x14ac:dyDescent="0.25">
      <c r="B271" s="14" t="s">
        <v>166</v>
      </c>
      <c r="C271" s="14" t="s">
        <v>18</v>
      </c>
      <c r="D271" s="43" t="s">
        <v>309</v>
      </c>
      <c r="K271" s="16">
        <f>+K276</f>
        <v>11.015000000000001</v>
      </c>
      <c r="L271" s="16">
        <f>L276</f>
        <v>0</v>
      </c>
      <c r="M271" s="16">
        <f>M276</f>
        <v>0</v>
      </c>
    </row>
    <row r="272" spans="2:13" s="15" customFormat="1" ht="75" x14ac:dyDescent="0.25">
      <c r="D272" s="17" t="s">
        <v>327</v>
      </c>
    </row>
    <row r="273" spans="2:13" s="15" customFormat="1" x14ac:dyDescent="0.25">
      <c r="D273" s="17"/>
      <c r="E273" s="36" t="s">
        <v>167</v>
      </c>
      <c r="F273" s="15">
        <v>1</v>
      </c>
      <c r="G273" s="16">
        <v>1</v>
      </c>
      <c r="H273" s="16">
        <v>1.7</v>
      </c>
      <c r="I273" s="16">
        <v>0</v>
      </c>
      <c r="J273" s="16">
        <f>F273*(G273+ (G273= 0))*(H273+ (H273= 0))*(I273+ (I273= 0))</f>
        <v>1.7</v>
      </c>
    </row>
    <row r="274" spans="2:13" s="15" customFormat="1" x14ac:dyDescent="0.25">
      <c r="D274" s="17"/>
      <c r="E274" s="36" t="s">
        <v>168</v>
      </c>
      <c r="F274" s="15">
        <v>1</v>
      </c>
      <c r="G274" s="16">
        <v>1.7</v>
      </c>
      <c r="H274" s="16">
        <v>2.7</v>
      </c>
      <c r="I274" s="16">
        <v>0</v>
      </c>
      <c r="J274" s="16">
        <f>F274*(G274+ (G274= 0))*(H274+ (H274= 0))*(I274+ (I274= 0))</f>
        <v>4.59</v>
      </c>
    </row>
    <row r="275" spans="2:13" s="15" customFormat="1" x14ac:dyDescent="0.25">
      <c r="D275" s="17"/>
      <c r="E275" s="36" t="s">
        <v>169</v>
      </c>
      <c r="F275" s="15">
        <v>1</v>
      </c>
      <c r="G275" s="16">
        <v>1.75</v>
      </c>
      <c r="H275" s="16">
        <v>2.7</v>
      </c>
      <c r="I275" s="16">
        <v>0</v>
      </c>
      <c r="J275" s="16">
        <f>F275*(G275+ (G275= 0))*(H275+ (H275= 0))*(I275+ (I275= 0))</f>
        <v>4.7250000000000005</v>
      </c>
    </row>
    <row r="276" spans="2:13" s="15" customFormat="1" x14ac:dyDescent="0.25">
      <c r="D276" s="17"/>
      <c r="J276" s="18" t="s">
        <v>170</v>
      </c>
      <c r="K276" s="19">
        <f>SUM(J273:J275)</f>
        <v>11.015000000000001</v>
      </c>
      <c r="L276" s="51"/>
      <c r="M276" s="19">
        <f>ROUND(L276*K276,2)</f>
        <v>0</v>
      </c>
    </row>
    <row r="277" spans="2:13" s="15" customFormat="1" x14ac:dyDescent="0.25">
      <c r="B277" s="14" t="s">
        <v>324</v>
      </c>
      <c r="C277" s="14" t="s">
        <v>18</v>
      </c>
      <c r="D277" s="43" t="s">
        <v>325</v>
      </c>
      <c r="K277" s="16">
        <f>K280</f>
        <v>6.75</v>
      </c>
      <c r="L277" s="16">
        <f>L280</f>
        <v>0</v>
      </c>
      <c r="M277" s="16">
        <f>M280</f>
        <v>0</v>
      </c>
    </row>
    <row r="278" spans="2:13" s="15" customFormat="1" ht="60" x14ac:dyDescent="0.25">
      <c r="D278" s="17" t="s">
        <v>326</v>
      </c>
    </row>
    <row r="279" spans="2:13" s="15" customFormat="1" x14ac:dyDescent="0.25">
      <c r="D279" s="17"/>
      <c r="E279" s="36" t="s">
        <v>167</v>
      </c>
      <c r="F279" s="15">
        <v>1</v>
      </c>
      <c r="G279" s="16">
        <v>2.5</v>
      </c>
      <c r="H279" s="16">
        <v>0</v>
      </c>
      <c r="I279" s="16">
        <v>2.7</v>
      </c>
      <c r="J279" s="16">
        <f>F279*(G279+ (G279= 0))*(H279+ (H279= 0))*(I279+ (I279= 0))</f>
        <v>6.75</v>
      </c>
    </row>
    <row r="280" spans="2:13" s="15" customFormat="1" x14ac:dyDescent="0.25">
      <c r="D280" s="17"/>
      <c r="J280" s="18" t="s">
        <v>328</v>
      </c>
      <c r="K280" s="19">
        <f>+J279</f>
        <v>6.75</v>
      </c>
      <c r="L280" s="52"/>
      <c r="M280" s="19">
        <f>ROUND(L280*K280,2)</f>
        <v>0</v>
      </c>
    </row>
    <row r="281" spans="2:13" s="15" customFormat="1" ht="0.95" customHeight="1" x14ac:dyDescent="0.25">
      <c r="D281" s="17"/>
    </row>
    <row r="282" spans="2:13" s="15" customFormat="1" x14ac:dyDescent="0.25">
      <c r="B282" s="21"/>
      <c r="C282" s="21"/>
      <c r="D282" s="45"/>
      <c r="E282" s="21"/>
      <c r="F282" s="21"/>
      <c r="G282" s="21"/>
      <c r="H282" s="21"/>
      <c r="I282" s="21"/>
      <c r="J282" s="7" t="s">
        <v>171</v>
      </c>
      <c r="K282" s="22">
        <v>1</v>
      </c>
      <c r="L282" s="9">
        <f>M280+M276</f>
        <v>0</v>
      </c>
      <c r="M282" s="9">
        <f>ROUND(L282*K282,2)</f>
        <v>0</v>
      </c>
    </row>
    <row r="283" spans="2:13" s="15" customFormat="1" ht="15" customHeight="1" x14ac:dyDescent="0.25">
      <c r="D283" s="17"/>
    </row>
    <row r="284" spans="2:13" s="15" customFormat="1" hidden="1" x14ac:dyDescent="0.25">
      <c r="B284" s="10" t="s">
        <v>172</v>
      </c>
      <c r="C284" s="10" t="s">
        <v>0</v>
      </c>
      <c r="D284" s="41" t="s">
        <v>173</v>
      </c>
      <c r="E284" s="11"/>
      <c r="F284" s="11"/>
      <c r="G284" s="11"/>
      <c r="H284" s="11"/>
      <c r="I284" s="11"/>
      <c r="J284" s="11"/>
      <c r="K284" s="13">
        <v>0</v>
      </c>
      <c r="L284" s="13"/>
      <c r="M284" s="13">
        <f>M288</f>
        <v>0</v>
      </c>
    </row>
    <row r="285" spans="2:13" s="15" customFormat="1" hidden="1" x14ac:dyDescent="0.25">
      <c r="D285" s="17"/>
    </row>
    <row r="286" spans="2:13" s="15" customFormat="1" ht="30" hidden="1" x14ac:dyDescent="0.25">
      <c r="B286" s="14" t="s">
        <v>174</v>
      </c>
      <c r="C286" s="14" t="s">
        <v>50</v>
      </c>
      <c r="D286" s="43" t="s">
        <v>310</v>
      </c>
      <c r="K286" s="16">
        <v>1</v>
      </c>
      <c r="L286" s="16"/>
      <c r="M286" s="16">
        <f>ROUND(K286*L286,2)</f>
        <v>0</v>
      </c>
    </row>
    <row r="287" spans="2:13" s="15" customFormat="1" ht="180" hidden="1" x14ac:dyDescent="0.25">
      <c r="D287" s="17" t="s">
        <v>175</v>
      </c>
    </row>
    <row r="288" spans="2:13" s="15" customFormat="1" hidden="1" x14ac:dyDescent="0.25">
      <c r="B288" s="21"/>
      <c r="C288" s="21"/>
      <c r="D288" s="45"/>
      <c r="E288" s="21"/>
      <c r="F288" s="21"/>
      <c r="G288" s="21"/>
      <c r="H288" s="21"/>
      <c r="I288" s="21"/>
      <c r="J288" s="7" t="s">
        <v>176</v>
      </c>
      <c r="K288" s="22">
        <v>0</v>
      </c>
      <c r="L288" s="9"/>
      <c r="M288" s="9">
        <f>ROUND(L288*K288,2)</f>
        <v>0</v>
      </c>
    </row>
    <row r="289" spans="1:13" s="15" customFormat="1" x14ac:dyDescent="0.25">
      <c r="A289" s="49"/>
      <c r="B289" s="10" t="s">
        <v>366</v>
      </c>
      <c r="C289" s="10" t="s">
        <v>0</v>
      </c>
      <c r="D289" s="10" t="s">
        <v>367</v>
      </c>
      <c r="E289" s="11"/>
      <c r="F289" s="11"/>
      <c r="G289" s="11"/>
      <c r="H289" s="11"/>
      <c r="I289" s="11"/>
      <c r="J289" s="11"/>
      <c r="K289" s="13">
        <f>K301</f>
        <v>1</v>
      </c>
      <c r="L289" s="13">
        <f>L301</f>
        <v>0</v>
      </c>
      <c r="M289" s="13">
        <f>M301</f>
        <v>0</v>
      </c>
    </row>
    <row r="290" spans="1:13" s="15" customFormat="1" x14ac:dyDescent="0.25">
      <c r="A290" s="49"/>
    </row>
    <row r="291" spans="1:13" s="15" customFormat="1" x14ac:dyDescent="0.25">
      <c r="A291" s="49"/>
      <c r="B291" s="14" t="s">
        <v>368</v>
      </c>
      <c r="C291" s="14" t="s">
        <v>50</v>
      </c>
      <c r="D291" s="14" t="s">
        <v>369</v>
      </c>
      <c r="K291" s="16">
        <f>K294</f>
        <v>1</v>
      </c>
      <c r="L291" s="16">
        <f>L294</f>
        <v>0</v>
      </c>
      <c r="M291" s="16">
        <f>M294</f>
        <v>0</v>
      </c>
    </row>
    <row r="292" spans="1:13" s="15" customFormat="1" x14ac:dyDescent="0.25">
      <c r="A292" s="49"/>
    </row>
    <row r="293" spans="1:13" s="15" customFormat="1" x14ac:dyDescent="0.25">
      <c r="A293" s="49"/>
      <c r="E293" s="14" t="s">
        <v>370</v>
      </c>
      <c r="F293" s="15">
        <v>1</v>
      </c>
      <c r="G293" s="16">
        <v>0</v>
      </c>
      <c r="H293" s="16">
        <v>0</v>
      </c>
      <c r="I293" s="16">
        <v>0</v>
      </c>
      <c r="J293" s="16">
        <f>F293*(G293+ (G293= 0))*(H293+ (H293= 0))*(I293+ (I293= 0))</f>
        <v>1</v>
      </c>
    </row>
    <row r="294" spans="1:13" s="15" customFormat="1" x14ac:dyDescent="0.25">
      <c r="A294" s="49"/>
      <c r="J294" s="18" t="s">
        <v>371</v>
      </c>
      <c r="K294" s="19">
        <f>SUM(J293:J293)</f>
        <v>1</v>
      </c>
      <c r="L294" s="51"/>
      <c r="M294" s="19">
        <f>ROUND(L294*K294,2)</f>
        <v>0</v>
      </c>
    </row>
    <row r="295" spans="1:13" s="15" customFormat="1" ht="0.95" customHeight="1" x14ac:dyDescent="0.25">
      <c r="A295" s="49"/>
    </row>
    <row r="296" spans="1:13" s="15" customFormat="1" x14ac:dyDescent="0.25">
      <c r="A296" s="49"/>
      <c r="B296" s="14" t="s">
        <v>372</v>
      </c>
      <c r="C296" s="14" t="s">
        <v>50</v>
      </c>
      <c r="D296" s="14" t="s">
        <v>373</v>
      </c>
      <c r="K296" s="16">
        <f>K299</f>
        <v>1</v>
      </c>
      <c r="L296" s="16">
        <f>L299</f>
        <v>0</v>
      </c>
      <c r="M296" s="16">
        <f>M299</f>
        <v>0</v>
      </c>
    </row>
    <row r="297" spans="1:13" s="15" customFormat="1" ht="75" x14ac:dyDescent="0.25">
      <c r="A297" s="49"/>
      <c r="D297" s="17" t="s">
        <v>374</v>
      </c>
    </row>
    <row r="298" spans="1:13" s="15" customFormat="1" x14ac:dyDescent="0.25">
      <c r="A298" s="49"/>
      <c r="E298" s="14" t="s">
        <v>370</v>
      </c>
      <c r="F298" s="15">
        <v>1</v>
      </c>
      <c r="G298" s="16">
        <v>0</v>
      </c>
      <c r="H298" s="16">
        <v>0</v>
      </c>
      <c r="I298" s="16">
        <v>0</v>
      </c>
      <c r="J298" s="16">
        <f>F298*(G298+ (G298= 0))*(H298+ (H298= 0))*(I298+ (I298= 0))</f>
        <v>1</v>
      </c>
    </row>
    <row r="299" spans="1:13" s="15" customFormat="1" x14ac:dyDescent="0.25">
      <c r="A299" s="49"/>
      <c r="J299" s="18" t="s">
        <v>375</v>
      </c>
      <c r="K299" s="19">
        <f>SUM(J298:J298)</f>
        <v>1</v>
      </c>
      <c r="L299" s="51"/>
      <c r="M299" s="19">
        <f>ROUND(L299*K299,2)</f>
        <v>0</v>
      </c>
    </row>
    <row r="300" spans="1:13" s="15" customFormat="1" ht="0.95" customHeight="1" x14ac:dyDescent="0.25"/>
    <row r="301" spans="1:13" s="15" customFormat="1" x14ac:dyDescent="0.25">
      <c r="A301" s="49"/>
      <c r="B301" s="21"/>
      <c r="C301" s="21"/>
      <c r="D301" s="21"/>
      <c r="E301" s="21"/>
      <c r="F301" s="21"/>
      <c r="G301" s="21"/>
      <c r="H301" s="21"/>
      <c r="I301" s="21"/>
      <c r="J301" s="7" t="s">
        <v>376</v>
      </c>
      <c r="K301" s="22">
        <v>1</v>
      </c>
      <c r="L301" s="9">
        <f>M294+M299</f>
        <v>0</v>
      </c>
      <c r="M301" s="9">
        <f>ROUND(L301*K301,2)</f>
        <v>0</v>
      </c>
    </row>
    <row r="302" spans="1:13" s="15" customFormat="1" ht="15" customHeight="1" x14ac:dyDescent="0.25">
      <c r="A302" s="49"/>
    </row>
    <row r="303" spans="1:13" s="15" customFormat="1" x14ac:dyDescent="0.25">
      <c r="A303" s="49"/>
      <c r="B303" s="10" t="s">
        <v>377</v>
      </c>
      <c r="C303" s="10" t="s">
        <v>0</v>
      </c>
      <c r="D303" s="10" t="s">
        <v>378</v>
      </c>
      <c r="E303" s="11"/>
      <c r="F303" s="11"/>
      <c r="G303" s="11"/>
      <c r="H303" s="11"/>
      <c r="I303" s="11"/>
      <c r="J303" s="11"/>
      <c r="K303" s="13">
        <f>K310</f>
        <v>1</v>
      </c>
      <c r="L303" s="13">
        <f>L310</f>
        <v>0</v>
      </c>
      <c r="M303" s="13">
        <f>M310</f>
        <v>0</v>
      </c>
    </row>
    <row r="304" spans="1:13" s="15" customFormat="1" x14ac:dyDescent="0.25">
      <c r="A304" s="49"/>
    </row>
    <row r="305" spans="1:13" s="15" customFormat="1" x14ac:dyDescent="0.25">
      <c r="A305" s="49"/>
      <c r="B305" s="14" t="s">
        <v>379</v>
      </c>
      <c r="C305" s="14" t="s">
        <v>50</v>
      </c>
      <c r="D305" s="14" t="s">
        <v>380</v>
      </c>
      <c r="K305" s="16">
        <f>K308</f>
        <v>1</v>
      </c>
      <c r="L305" s="16">
        <f>L308</f>
        <v>0</v>
      </c>
      <c r="M305" s="16">
        <f>M308</f>
        <v>0</v>
      </c>
    </row>
    <row r="306" spans="1:13" s="15" customFormat="1" ht="105" x14ac:dyDescent="0.25">
      <c r="A306" s="49"/>
      <c r="D306" s="17" t="s">
        <v>381</v>
      </c>
    </row>
    <row r="307" spans="1:13" s="15" customFormat="1" x14ac:dyDescent="0.25">
      <c r="A307" s="49"/>
      <c r="E307" s="14" t="s">
        <v>370</v>
      </c>
      <c r="F307" s="15">
        <v>1</v>
      </c>
      <c r="G307" s="16">
        <v>0</v>
      </c>
      <c r="H307" s="16">
        <v>0</v>
      </c>
      <c r="I307" s="16">
        <v>0</v>
      </c>
      <c r="J307" s="16">
        <f>F307*(G307+ (G307= 0))*(H307+ (H307= 0))*(I307+ (I307= 0))</f>
        <v>1</v>
      </c>
    </row>
    <row r="308" spans="1:13" s="15" customFormat="1" x14ac:dyDescent="0.25">
      <c r="A308" s="49"/>
      <c r="J308" s="18" t="s">
        <v>382</v>
      </c>
      <c r="K308" s="19">
        <f>SUM(J307:J307)</f>
        <v>1</v>
      </c>
      <c r="L308" s="51"/>
      <c r="M308" s="19">
        <f>ROUND(L308*K308,2)</f>
        <v>0</v>
      </c>
    </row>
    <row r="309" spans="1:13" s="15" customFormat="1" ht="0.95" customHeight="1" x14ac:dyDescent="0.25">
      <c r="A309" s="49"/>
    </row>
    <row r="310" spans="1:13" s="15" customFormat="1" x14ac:dyDescent="0.25">
      <c r="A310" s="49"/>
      <c r="B310" s="21"/>
      <c r="C310" s="21"/>
      <c r="D310" s="21"/>
      <c r="E310" s="21"/>
      <c r="F310" s="21"/>
      <c r="G310" s="21"/>
      <c r="H310" s="21"/>
      <c r="I310" s="21"/>
      <c r="J310" s="7" t="s">
        <v>383</v>
      </c>
      <c r="K310" s="22">
        <v>1</v>
      </c>
      <c r="L310" s="9">
        <f>M308</f>
        <v>0</v>
      </c>
      <c r="M310" s="9">
        <f>ROUND(L310*K310,2)</f>
        <v>0</v>
      </c>
    </row>
    <row r="311" spans="1:13" s="15" customFormat="1" ht="15" customHeight="1" x14ac:dyDescent="0.25">
      <c r="A311" s="49"/>
    </row>
    <row r="312" spans="1:13" s="15" customFormat="1" x14ac:dyDescent="0.25">
      <c r="B312" s="10" t="s">
        <v>177</v>
      </c>
      <c r="C312" s="10" t="s">
        <v>0</v>
      </c>
      <c r="D312" s="41" t="s">
        <v>178</v>
      </c>
      <c r="E312" s="11"/>
      <c r="F312" s="11"/>
      <c r="G312" s="11"/>
      <c r="H312" s="11"/>
      <c r="I312" s="11"/>
      <c r="J312" s="11"/>
      <c r="K312" s="13">
        <f>K342</f>
        <v>1</v>
      </c>
      <c r="L312" s="13">
        <f>L342</f>
        <v>0</v>
      </c>
      <c r="M312" s="13">
        <f>M342</f>
        <v>0</v>
      </c>
    </row>
    <row r="313" spans="1:13" s="15" customFormat="1" x14ac:dyDescent="0.25">
      <c r="D313" s="17"/>
    </row>
    <row r="314" spans="1:13" s="15" customFormat="1" x14ac:dyDescent="0.25">
      <c r="B314" s="14" t="s">
        <v>384</v>
      </c>
      <c r="C314" s="14" t="s">
        <v>18</v>
      </c>
      <c r="D314" s="43" t="s">
        <v>385</v>
      </c>
      <c r="K314" s="16">
        <f>K331</f>
        <v>452.55499999999995</v>
      </c>
      <c r="L314" s="16">
        <f>L331</f>
        <v>0</v>
      </c>
      <c r="M314" s="16">
        <f>M331</f>
        <v>0</v>
      </c>
    </row>
    <row r="315" spans="1:13" s="15" customFormat="1" ht="75" x14ac:dyDescent="0.25">
      <c r="D315" s="17" t="s">
        <v>386</v>
      </c>
    </row>
    <row r="316" spans="1:13" s="15" customFormat="1" x14ac:dyDescent="0.25">
      <c r="D316" s="17"/>
      <c r="E316" s="36" t="s">
        <v>387</v>
      </c>
      <c r="F316" s="15">
        <v>0</v>
      </c>
      <c r="G316" s="16">
        <v>0</v>
      </c>
      <c r="H316" s="16">
        <v>0</v>
      </c>
      <c r="I316" s="16">
        <v>0</v>
      </c>
      <c r="J316" s="16">
        <f t="shared" ref="J316:J330" si="3">F316*(G316+ (G316= 0))*(H316+ (H316= 0))*(I316+ (I316= 0))</f>
        <v>0</v>
      </c>
    </row>
    <row r="317" spans="1:13" s="15" customFormat="1" x14ac:dyDescent="0.25">
      <c r="D317" s="17"/>
      <c r="E317" s="36" t="s">
        <v>0</v>
      </c>
      <c r="F317" s="15">
        <v>1</v>
      </c>
      <c r="G317" s="16">
        <v>10.7</v>
      </c>
      <c r="H317" s="16">
        <v>17.399999999999999</v>
      </c>
      <c r="I317" s="16">
        <v>0</v>
      </c>
      <c r="J317" s="16">
        <f t="shared" si="3"/>
        <v>186.17999999999998</v>
      </c>
    </row>
    <row r="318" spans="1:13" s="15" customFormat="1" x14ac:dyDescent="0.25">
      <c r="D318" s="17"/>
      <c r="E318" s="36" t="s">
        <v>0</v>
      </c>
      <c r="F318" s="15">
        <v>1</v>
      </c>
      <c r="G318" s="16">
        <v>8</v>
      </c>
      <c r="H318" s="16">
        <v>4.2</v>
      </c>
      <c r="I318" s="16">
        <v>0</v>
      </c>
      <c r="J318" s="16">
        <f t="shared" si="3"/>
        <v>33.6</v>
      </c>
    </row>
    <row r="319" spans="1:13" s="15" customFormat="1" x14ac:dyDescent="0.25">
      <c r="D319" s="17"/>
      <c r="E319" s="36" t="s">
        <v>0</v>
      </c>
      <c r="F319" s="15">
        <v>1</v>
      </c>
      <c r="G319" s="16">
        <v>2.5</v>
      </c>
      <c r="H319" s="16">
        <v>4.5</v>
      </c>
      <c r="I319" s="16">
        <v>0</v>
      </c>
      <c r="J319" s="16">
        <f t="shared" si="3"/>
        <v>11.25</v>
      </c>
    </row>
    <row r="320" spans="1:13" s="15" customFormat="1" x14ac:dyDescent="0.25">
      <c r="D320" s="17"/>
      <c r="E320" s="36" t="s">
        <v>0</v>
      </c>
      <c r="F320" s="15">
        <v>1</v>
      </c>
      <c r="G320" s="16">
        <v>65</v>
      </c>
      <c r="H320" s="16">
        <v>0</v>
      </c>
      <c r="I320" s="16">
        <v>0</v>
      </c>
      <c r="J320" s="16">
        <f t="shared" si="3"/>
        <v>65</v>
      </c>
    </row>
    <row r="321" spans="2:13" s="15" customFormat="1" x14ac:dyDescent="0.25">
      <c r="D321" s="17"/>
      <c r="E321" s="36" t="s">
        <v>388</v>
      </c>
      <c r="F321" s="15">
        <v>0</v>
      </c>
      <c r="G321" s="16">
        <v>0</v>
      </c>
      <c r="H321" s="16">
        <v>0</v>
      </c>
      <c r="I321" s="16">
        <v>0</v>
      </c>
      <c r="J321" s="16">
        <f t="shared" si="3"/>
        <v>0</v>
      </c>
    </row>
    <row r="322" spans="2:13" s="15" customFormat="1" x14ac:dyDescent="0.25">
      <c r="D322" s="17"/>
      <c r="E322" s="36" t="s">
        <v>0</v>
      </c>
      <c r="F322" s="15">
        <v>2</v>
      </c>
      <c r="G322" s="16">
        <v>4.75</v>
      </c>
      <c r="H322" s="16">
        <v>0</v>
      </c>
      <c r="I322" s="16">
        <v>2.7</v>
      </c>
      <c r="J322" s="16">
        <f t="shared" si="3"/>
        <v>25.650000000000002</v>
      </c>
    </row>
    <row r="323" spans="2:13" s="15" customFormat="1" x14ac:dyDescent="0.25">
      <c r="D323" s="17"/>
      <c r="E323" s="36" t="s">
        <v>0</v>
      </c>
      <c r="F323" s="15">
        <v>0</v>
      </c>
      <c r="G323" s="16">
        <v>3.7</v>
      </c>
      <c r="H323" s="16">
        <v>0</v>
      </c>
      <c r="I323" s="16">
        <v>2.7</v>
      </c>
      <c r="J323" s="16">
        <f t="shared" si="3"/>
        <v>0</v>
      </c>
    </row>
    <row r="324" spans="2:13" s="15" customFormat="1" x14ac:dyDescent="0.25">
      <c r="D324" s="17"/>
      <c r="E324" s="36" t="s">
        <v>0</v>
      </c>
      <c r="F324" s="15">
        <v>0</v>
      </c>
      <c r="G324" s="16">
        <v>9</v>
      </c>
      <c r="H324" s="16">
        <v>0</v>
      </c>
      <c r="I324" s="16">
        <v>2.7</v>
      </c>
      <c r="J324" s="16">
        <f t="shared" si="3"/>
        <v>0</v>
      </c>
    </row>
    <row r="325" spans="2:13" s="15" customFormat="1" x14ac:dyDescent="0.25">
      <c r="D325" s="17"/>
      <c r="E325" s="36" t="s">
        <v>0</v>
      </c>
      <c r="F325" s="15">
        <v>0</v>
      </c>
      <c r="G325" s="16">
        <v>4.5</v>
      </c>
      <c r="H325" s="16">
        <v>0</v>
      </c>
      <c r="I325" s="16">
        <v>2.7</v>
      </c>
      <c r="J325" s="16">
        <f t="shared" si="3"/>
        <v>0</v>
      </c>
    </row>
    <row r="326" spans="2:13" s="15" customFormat="1" x14ac:dyDescent="0.25">
      <c r="D326" s="17"/>
      <c r="E326" s="36" t="s">
        <v>0</v>
      </c>
      <c r="F326" s="15">
        <v>0</v>
      </c>
      <c r="G326" s="16">
        <v>1.6</v>
      </c>
      <c r="H326" s="16">
        <v>0</v>
      </c>
      <c r="I326" s="16">
        <v>2.7</v>
      </c>
      <c r="J326" s="16">
        <f t="shared" si="3"/>
        <v>0</v>
      </c>
    </row>
    <row r="327" spans="2:13" s="15" customFormat="1" x14ac:dyDescent="0.25">
      <c r="D327" s="17"/>
      <c r="E327" s="36" t="s">
        <v>0</v>
      </c>
      <c r="F327" s="15">
        <v>2</v>
      </c>
      <c r="G327" s="16">
        <v>7</v>
      </c>
      <c r="H327" s="16">
        <v>0</v>
      </c>
      <c r="I327" s="16">
        <v>2.7</v>
      </c>
      <c r="J327" s="16">
        <f t="shared" si="3"/>
        <v>37.800000000000004</v>
      </c>
    </row>
    <row r="328" spans="2:13" s="15" customFormat="1" x14ac:dyDescent="0.25">
      <c r="D328" s="17"/>
      <c r="E328" s="36" t="s">
        <v>0</v>
      </c>
      <c r="F328" s="15">
        <v>1</v>
      </c>
      <c r="G328" s="16">
        <v>3.85</v>
      </c>
      <c r="H328" s="16">
        <v>0</v>
      </c>
      <c r="I328" s="16">
        <v>2.7</v>
      </c>
      <c r="J328" s="16">
        <f t="shared" si="3"/>
        <v>10.395000000000001</v>
      </c>
    </row>
    <row r="329" spans="2:13" s="15" customFormat="1" x14ac:dyDescent="0.25">
      <c r="D329" s="17"/>
      <c r="E329" s="36" t="s">
        <v>0</v>
      </c>
      <c r="F329" s="15">
        <v>2</v>
      </c>
      <c r="G329" s="16">
        <v>4.2</v>
      </c>
      <c r="H329" s="16">
        <v>0</v>
      </c>
      <c r="I329" s="16">
        <v>2.7</v>
      </c>
      <c r="J329" s="16">
        <f t="shared" si="3"/>
        <v>22.680000000000003</v>
      </c>
    </row>
    <row r="330" spans="2:13" s="15" customFormat="1" x14ac:dyDescent="0.25">
      <c r="D330" s="17"/>
      <c r="E330" s="36" t="s">
        <v>0</v>
      </c>
      <c r="F330" s="15">
        <v>1</v>
      </c>
      <c r="G330" s="16">
        <v>60</v>
      </c>
      <c r="H330" s="16">
        <v>0</v>
      </c>
      <c r="I330" s="16">
        <v>0</v>
      </c>
      <c r="J330" s="16">
        <f t="shared" si="3"/>
        <v>60</v>
      </c>
    </row>
    <row r="331" spans="2:13" s="15" customFormat="1" x14ac:dyDescent="0.25">
      <c r="D331" s="17"/>
      <c r="E331" s="35"/>
      <c r="J331" s="18" t="s">
        <v>389</v>
      </c>
      <c r="K331" s="19">
        <f>SUM(J316:J330)</f>
        <v>452.55499999999995</v>
      </c>
      <c r="L331" s="51"/>
      <c r="M331" s="19">
        <f>ROUND(L331*K331,2)</f>
        <v>0</v>
      </c>
    </row>
    <row r="332" spans="2:13" s="15" customFormat="1" ht="0.95" customHeight="1" x14ac:dyDescent="0.25">
      <c r="D332" s="17"/>
      <c r="E332" s="35"/>
    </row>
    <row r="333" spans="2:13" s="15" customFormat="1" x14ac:dyDescent="0.25">
      <c r="B333" s="14" t="s">
        <v>390</v>
      </c>
      <c r="C333" s="14" t="s">
        <v>18</v>
      </c>
      <c r="D333" s="43" t="s">
        <v>391</v>
      </c>
      <c r="E333" s="35"/>
      <c r="K333" s="16">
        <f>K336</f>
        <v>8.4</v>
      </c>
      <c r="L333" s="16">
        <f>L336</f>
        <v>0</v>
      </c>
      <c r="M333" s="16">
        <f>M336</f>
        <v>0</v>
      </c>
    </row>
    <row r="334" spans="2:13" s="15" customFormat="1" ht="330" x14ac:dyDescent="0.25">
      <c r="D334" s="17" t="s">
        <v>392</v>
      </c>
      <c r="E334" s="35"/>
    </row>
    <row r="335" spans="2:13" s="15" customFormat="1" x14ac:dyDescent="0.25">
      <c r="D335" s="17"/>
      <c r="E335" s="36" t="s">
        <v>393</v>
      </c>
      <c r="F335" s="15">
        <v>2</v>
      </c>
      <c r="G335" s="16">
        <v>2</v>
      </c>
      <c r="H335" s="16">
        <v>0</v>
      </c>
      <c r="I335" s="16">
        <v>2.1</v>
      </c>
      <c r="J335" s="16">
        <f>F335*(G335+ (G335= 0))*(H335+ (H335= 0))*(I335+ (I335= 0))</f>
        <v>8.4</v>
      </c>
    </row>
    <row r="336" spans="2:13" s="15" customFormat="1" x14ac:dyDescent="0.25">
      <c r="D336" s="17"/>
      <c r="J336" s="18" t="s">
        <v>179</v>
      </c>
      <c r="K336" s="19">
        <f>SUM(J335:J335)</f>
        <v>8.4</v>
      </c>
      <c r="L336" s="51"/>
      <c r="M336" s="19">
        <f>ROUND(L336*K336,2)</f>
        <v>0</v>
      </c>
    </row>
    <row r="337" spans="2:13" s="15" customFormat="1" x14ac:dyDescent="0.25">
      <c r="B337" s="14" t="s">
        <v>394</v>
      </c>
      <c r="C337" s="14" t="s">
        <v>18</v>
      </c>
      <c r="D337" s="43" t="s">
        <v>395</v>
      </c>
      <c r="E337" s="35"/>
      <c r="K337" s="16">
        <f>K340</f>
        <v>24.3</v>
      </c>
      <c r="L337" s="16">
        <f>L340</f>
        <v>0</v>
      </c>
      <c r="M337" s="16">
        <f>M340</f>
        <v>0</v>
      </c>
    </row>
    <row r="338" spans="2:13" s="15" customFormat="1" ht="30" x14ac:dyDescent="0.25">
      <c r="D338" s="17" t="s">
        <v>396</v>
      </c>
      <c r="E338" s="35"/>
    </row>
    <row r="339" spans="2:13" s="15" customFormat="1" x14ac:dyDescent="0.25">
      <c r="D339" s="17"/>
      <c r="E339" s="36"/>
      <c r="F339" s="15">
        <v>2</v>
      </c>
      <c r="G339" s="16">
        <v>4.5</v>
      </c>
      <c r="H339" s="16">
        <v>0</v>
      </c>
      <c r="I339" s="16">
        <v>2.7</v>
      </c>
      <c r="J339" s="16">
        <f>F339*(G339+ (G339= 0))*(H339+ (H339= 0))*(I339+ (I339= 0))</f>
        <v>24.3</v>
      </c>
    </row>
    <row r="340" spans="2:13" s="15" customFormat="1" x14ac:dyDescent="0.25">
      <c r="D340" s="17"/>
      <c r="J340" s="18" t="s">
        <v>179</v>
      </c>
      <c r="K340" s="19">
        <f>SUM(J339:J339)</f>
        <v>24.3</v>
      </c>
      <c r="L340" s="51"/>
      <c r="M340" s="19">
        <f>ROUND(L340*K340,2)</f>
        <v>0</v>
      </c>
    </row>
    <row r="341" spans="2:13" s="15" customFormat="1" ht="0.95" customHeight="1" x14ac:dyDescent="0.25">
      <c r="D341" s="17"/>
    </row>
    <row r="342" spans="2:13" s="15" customFormat="1" x14ac:dyDescent="0.25">
      <c r="B342" s="21"/>
      <c r="C342" s="21"/>
      <c r="D342" s="45"/>
      <c r="E342" s="21"/>
      <c r="F342" s="21"/>
      <c r="G342" s="21"/>
      <c r="H342" s="21"/>
      <c r="I342" s="21"/>
      <c r="J342" s="7" t="s">
        <v>180</v>
      </c>
      <c r="K342" s="22">
        <v>1</v>
      </c>
      <c r="L342" s="9">
        <f>M331+M340+M336</f>
        <v>0</v>
      </c>
      <c r="M342" s="9">
        <f>ROUND(L342*K342,2)</f>
        <v>0</v>
      </c>
    </row>
    <row r="343" spans="2:13" s="15" customFormat="1" ht="15" customHeight="1" x14ac:dyDescent="0.25">
      <c r="D343" s="17"/>
    </row>
    <row r="344" spans="2:13" s="15" customFormat="1" ht="15" customHeight="1" x14ac:dyDescent="0.25">
      <c r="D344" s="17"/>
    </row>
    <row r="345" spans="2:13" s="15" customFormat="1" x14ac:dyDescent="0.25">
      <c r="B345" s="10" t="s">
        <v>181</v>
      </c>
      <c r="C345" s="10" t="s">
        <v>0</v>
      </c>
      <c r="D345" s="41" t="s">
        <v>182</v>
      </c>
      <c r="E345" s="11"/>
      <c r="F345" s="11"/>
      <c r="G345" s="11"/>
      <c r="H345" s="11"/>
      <c r="I345" s="11"/>
      <c r="J345" s="11"/>
      <c r="K345" s="13">
        <f>K356</f>
        <v>1</v>
      </c>
      <c r="L345" s="13">
        <f>L356</f>
        <v>0</v>
      </c>
      <c r="M345" s="13">
        <f>M356</f>
        <v>0</v>
      </c>
    </row>
    <row r="346" spans="2:13" s="15" customFormat="1" x14ac:dyDescent="0.25">
      <c r="D346" s="17"/>
    </row>
    <row r="347" spans="2:13" s="15" customFormat="1" x14ac:dyDescent="0.25">
      <c r="B347" s="14" t="s">
        <v>183</v>
      </c>
      <c r="C347" s="14" t="s">
        <v>18</v>
      </c>
      <c r="D347" s="43" t="s">
        <v>184</v>
      </c>
      <c r="K347" s="16">
        <f>K350</f>
        <v>200</v>
      </c>
      <c r="L347" s="16">
        <f>L350</f>
        <v>0</v>
      </c>
      <c r="M347" s="16">
        <f>M350</f>
        <v>0</v>
      </c>
    </row>
    <row r="348" spans="2:13" s="15" customFormat="1" ht="90" x14ac:dyDescent="0.25">
      <c r="D348" s="17" t="s">
        <v>185</v>
      </c>
    </row>
    <row r="349" spans="2:13" s="15" customFormat="1" x14ac:dyDescent="0.25">
      <c r="D349" s="17"/>
      <c r="E349" s="14" t="s">
        <v>0</v>
      </c>
      <c r="F349" s="15">
        <v>200</v>
      </c>
      <c r="G349" s="16">
        <v>0</v>
      </c>
      <c r="H349" s="16">
        <v>0</v>
      </c>
      <c r="I349" s="16">
        <v>0</v>
      </c>
      <c r="J349" s="16">
        <f>F349*(G349+ (G349= 0))*(H349+ (H349= 0))*(I349+ (I349= 0))</f>
        <v>200</v>
      </c>
    </row>
    <row r="350" spans="2:13" s="15" customFormat="1" x14ac:dyDescent="0.25">
      <c r="D350" s="17"/>
      <c r="J350" s="18" t="s">
        <v>186</v>
      </c>
      <c r="K350" s="19">
        <f>SUM(J349:J349)</f>
        <v>200</v>
      </c>
      <c r="L350" s="51"/>
      <c r="M350" s="19">
        <f>ROUND(L350*K350,2)</f>
        <v>0</v>
      </c>
    </row>
    <row r="351" spans="2:13" s="15" customFormat="1" x14ac:dyDescent="0.25">
      <c r="B351" s="14" t="s">
        <v>329</v>
      </c>
      <c r="C351" s="14" t="s">
        <v>50</v>
      </c>
      <c r="D351" s="43" t="s">
        <v>330</v>
      </c>
      <c r="K351" s="16">
        <f>K354</f>
        <v>11</v>
      </c>
      <c r="L351" s="16">
        <f>L354</f>
        <v>0</v>
      </c>
      <c r="M351" s="16">
        <f>M354</f>
        <v>0</v>
      </c>
    </row>
    <row r="352" spans="2:13" s="15" customFormat="1" ht="30" x14ac:dyDescent="0.25">
      <c r="D352" s="17" t="s">
        <v>331</v>
      </c>
    </row>
    <row r="353" spans="2:13" s="15" customFormat="1" x14ac:dyDescent="0.25">
      <c r="D353" s="17"/>
      <c r="E353" s="14" t="s">
        <v>0</v>
      </c>
      <c r="F353" s="15">
        <v>11</v>
      </c>
      <c r="G353" s="16">
        <v>0</v>
      </c>
      <c r="H353" s="16">
        <v>0</v>
      </c>
      <c r="I353" s="16">
        <v>0</v>
      </c>
      <c r="J353" s="16">
        <f>F353*(G353+ (G353= 0))*(H353+ (H353= 0))*(I353+ (I353= 0))</f>
        <v>11</v>
      </c>
    </row>
    <row r="354" spans="2:13" s="15" customFormat="1" x14ac:dyDescent="0.25">
      <c r="D354" s="17"/>
      <c r="J354" s="18" t="s">
        <v>186</v>
      </c>
      <c r="K354" s="19">
        <f>SUM(J353:J353)</f>
        <v>11</v>
      </c>
      <c r="L354" s="51"/>
      <c r="M354" s="19">
        <f>ROUND(L354*K354,2)</f>
        <v>0</v>
      </c>
    </row>
    <row r="355" spans="2:13" s="15" customFormat="1" ht="0.95" customHeight="1" x14ac:dyDescent="0.25">
      <c r="D355" s="17"/>
    </row>
    <row r="356" spans="2:13" s="15" customFormat="1" x14ac:dyDescent="0.25">
      <c r="B356" s="21"/>
      <c r="C356" s="21"/>
      <c r="D356" s="45"/>
      <c r="E356" s="21"/>
      <c r="F356" s="21"/>
      <c r="G356" s="21"/>
      <c r="H356" s="21"/>
      <c r="I356" s="21"/>
      <c r="J356" s="7" t="s">
        <v>187</v>
      </c>
      <c r="K356" s="22">
        <v>1</v>
      </c>
      <c r="L356" s="9">
        <f>M354+M350</f>
        <v>0</v>
      </c>
      <c r="M356" s="9">
        <f>ROUND(L356*K356,2)</f>
        <v>0</v>
      </c>
    </row>
    <row r="357" spans="2:13" s="15" customFormat="1" ht="15" customHeight="1" x14ac:dyDescent="0.25">
      <c r="D357" s="17"/>
    </row>
    <row r="358" spans="2:13" s="15" customFormat="1" x14ac:dyDescent="0.25">
      <c r="B358" s="10" t="s">
        <v>188</v>
      </c>
      <c r="C358" s="10" t="s">
        <v>0</v>
      </c>
      <c r="D358" s="41" t="s">
        <v>189</v>
      </c>
      <c r="E358" s="11"/>
      <c r="F358" s="11"/>
      <c r="G358" s="11"/>
      <c r="H358" s="11"/>
      <c r="I358" s="11"/>
      <c r="J358" s="11"/>
      <c r="K358" s="13">
        <f>K365</f>
        <v>1</v>
      </c>
      <c r="L358" s="13">
        <f>L365</f>
        <v>0</v>
      </c>
      <c r="M358" s="13">
        <f>M365</f>
        <v>0</v>
      </c>
    </row>
    <row r="359" spans="2:13" s="15" customFormat="1" x14ac:dyDescent="0.25">
      <c r="D359" s="17"/>
    </row>
    <row r="360" spans="2:13" s="15" customFormat="1" x14ac:dyDescent="0.25">
      <c r="B360" s="14" t="s">
        <v>190</v>
      </c>
      <c r="C360" s="14" t="s">
        <v>0</v>
      </c>
      <c r="D360" s="43" t="s">
        <v>191</v>
      </c>
      <c r="K360" s="16">
        <f>K363</f>
        <v>1</v>
      </c>
      <c r="L360" s="51"/>
      <c r="M360" s="16">
        <f>M363</f>
        <v>0</v>
      </c>
    </row>
    <row r="361" spans="2:13" s="15" customFormat="1" x14ac:dyDescent="0.25">
      <c r="D361" s="17"/>
    </row>
    <row r="362" spans="2:13" s="15" customFormat="1" x14ac:dyDescent="0.25">
      <c r="D362" s="17"/>
      <c r="E362" s="14" t="s">
        <v>0</v>
      </c>
      <c r="F362" s="15">
        <v>1</v>
      </c>
      <c r="G362" s="16">
        <v>0</v>
      </c>
      <c r="H362" s="16">
        <v>0</v>
      </c>
      <c r="I362" s="16">
        <v>0</v>
      </c>
      <c r="J362" s="16">
        <f>F362*(G362+ (G362= 0))*(H362+ (H362= 0))*(I362+ (I362= 0))</f>
        <v>1</v>
      </c>
    </row>
    <row r="363" spans="2:13" s="15" customFormat="1" x14ac:dyDescent="0.25">
      <c r="D363" s="17"/>
      <c r="J363" s="18" t="s">
        <v>192</v>
      </c>
      <c r="K363" s="19">
        <f>SUM(J362:J362)</f>
        <v>1</v>
      </c>
      <c r="L363" s="51"/>
      <c r="M363" s="19">
        <f>ROUND(L363*K363,2)</f>
        <v>0</v>
      </c>
    </row>
    <row r="364" spans="2:13" s="15" customFormat="1" ht="0.95" customHeight="1" x14ac:dyDescent="0.25">
      <c r="D364" s="17"/>
    </row>
    <row r="365" spans="2:13" s="15" customFormat="1" x14ac:dyDescent="0.25">
      <c r="B365" s="21"/>
      <c r="C365" s="21"/>
      <c r="D365" s="45"/>
      <c r="E365" s="21"/>
      <c r="F365" s="21"/>
      <c r="G365" s="21"/>
      <c r="H365" s="21"/>
      <c r="I365" s="21"/>
      <c r="J365" s="7" t="s">
        <v>193</v>
      </c>
      <c r="K365" s="22">
        <v>1</v>
      </c>
      <c r="L365" s="9"/>
      <c r="M365" s="9">
        <f>ROUND(L365*K365,2)</f>
        <v>0</v>
      </c>
    </row>
    <row r="366" spans="2:13" s="15" customFormat="1" ht="15" customHeight="1" x14ac:dyDescent="0.25">
      <c r="D366" s="17"/>
    </row>
    <row r="367" spans="2:13" s="15" customFormat="1" x14ac:dyDescent="0.25">
      <c r="B367" s="10" t="s">
        <v>194</v>
      </c>
      <c r="C367" s="10" t="s">
        <v>0</v>
      </c>
      <c r="D367" s="41" t="s">
        <v>195</v>
      </c>
      <c r="E367" s="11"/>
      <c r="F367" s="11"/>
      <c r="G367" s="11"/>
      <c r="H367" s="11"/>
      <c r="I367" s="11"/>
      <c r="J367" s="11"/>
      <c r="K367" s="13">
        <f>K374</f>
        <v>1</v>
      </c>
      <c r="L367" s="13">
        <f>L374</f>
        <v>0</v>
      </c>
      <c r="M367" s="13">
        <f>M374</f>
        <v>0</v>
      </c>
    </row>
    <row r="368" spans="2:13" s="15" customFormat="1" x14ac:dyDescent="0.25">
      <c r="D368" s="17"/>
    </row>
    <row r="369" spans="2:13" s="15" customFormat="1" x14ac:dyDescent="0.25">
      <c r="B369" s="14" t="s">
        <v>196</v>
      </c>
      <c r="C369" s="14" t="s">
        <v>0</v>
      </c>
      <c r="D369" s="43" t="s">
        <v>195</v>
      </c>
      <c r="K369" s="16">
        <f>K372</f>
        <v>1</v>
      </c>
      <c r="L369" s="51"/>
      <c r="M369" s="16">
        <f>M372</f>
        <v>0</v>
      </c>
    </row>
    <row r="370" spans="2:13" s="15" customFormat="1" x14ac:dyDescent="0.25">
      <c r="D370" s="17"/>
    </row>
    <row r="371" spans="2:13" s="15" customFormat="1" x14ac:dyDescent="0.25">
      <c r="D371" s="17"/>
      <c r="E371" s="14" t="s">
        <v>0</v>
      </c>
      <c r="F371" s="15">
        <v>1</v>
      </c>
      <c r="G371" s="16">
        <v>0</v>
      </c>
      <c r="H371" s="16">
        <v>0</v>
      </c>
      <c r="I371" s="16">
        <v>0</v>
      </c>
      <c r="J371" s="16">
        <f>F371*(G371+ (G371= 0))*(H371+ (H371= 0))*(I371+ (I371= 0))</f>
        <v>1</v>
      </c>
    </row>
    <row r="372" spans="2:13" s="15" customFormat="1" x14ac:dyDescent="0.25">
      <c r="B372" s="21"/>
      <c r="C372" s="21"/>
      <c r="D372" s="45"/>
      <c r="E372" s="21"/>
      <c r="F372" s="21"/>
      <c r="G372" s="21"/>
      <c r="H372" s="21"/>
      <c r="I372" s="21"/>
      <c r="J372" s="7" t="s">
        <v>197</v>
      </c>
      <c r="K372" s="9">
        <f>SUM(J371:J371)</f>
        <v>1</v>
      </c>
      <c r="L372" s="51"/>
      <c r="M372" s="9">
        <f>ROUND(L372*K372,2)</f>
        <v>0</v>
      </c>
    </row>
    <row r="373" spans="2:13" s="15" customFormat="1" ht="0.95" customHeight="1" x14ac:dyDescent="0.25">
      <c r="D373" s="17"/>
    </row>
    <row r="374" spans="2:13" s="15" customFormat="1" x14ac:dyDescent="0.25">
      <c r="D374" s="17"/>
      <c r="J374" s="18" t="s">
        <v>198</v>
      </c>
      <c r="K374" s="16">
        <v>1</v>
      </c>
      <c r="L374" s="19">
        <f>M372</f>
        <v>0</v>
      </c>
      <c r="M374" s="19">
        <f>ROUND(L374*K374,2)</f>
        <v>0</v>
      </c>
    </row>
    <row r="375" spans="2:13" s="15" customFormat="1" x14ac:dyDescent="0.25">
      <c r="B375" s="10" t="s">
        <v>291</v>
      </c>
      <c r="C375" s="10" t="s">
        <v>0</v>
      </c>
      <c r="D375" s="41" t="s">
        <v>292</v>
      </c>
      <c r="E375" s="11"/>
      <c r="F375" s="11"/>
      <c r="G375" s="11"/>
      <c r="H375" s="11"/>
      <c r="I375" s="11"/>
      <c r="J375" s="11"/>
      <c r="K375" s="13">
        <f>K382</f>
        <v>1</v>
      </c>
      <c r="L375" s="13">
        <f>L382</f>
        <v>0</v>
      </c>
      <c r="M375" s="13">
        <f>M382</f>
        <v>0</v>
      </c>
    </row>
    <row r="376" spans="2:13" s="15" customFormat="1" x14ac:dyDescent="0.25">
      <c r="D376" s="17"/>
    </row>
    <row r="377" spans="2:13" s="15" customFormat="1" ht="30" x14ac:dyDescent="0.25">
      <c r="B377" s="14" t="s">
        <v>293</v>
      </c>
      <c r="C377" s="14" t="s">
        <v>294</v>
      </c>
      <c r="D377" s="43" t="s">
        <v>295</v>
      </c>
      <c r="K377" s="16">
        <f>K380</f>
        <v>1</v>
      </c>
      <c r="L377" s="16">
        <f>L380</f>
        <v>0</v>
      </c>
      <c r="M377" s="16">
        <f>M380</f>
        <v>0</v>
      </c>
    </row>
    <row r="378" spans="2:13" s="15" customFormat="1" ht="75" x14ac:dyDescent="0.25">
      <c r="D378" s="17" t="s">
        <v>296</v>
      </c>
    </row>
    <row r="379" spans="2:13" s="15" customFormat="1" x14ac:dyDescent="0.25">
      <c r="D379" s="17"/>
      <c r="E379" s="14" t="s">
        <v>0</v>
      </c>
      <c r="F379" s="15">
        <v>1</v>
      </c>
      <c r="G379" s="16">
        <v>0</v>
      </c>
      <c r="H379" s="16">
        <v>0</v>
      </c>
      <c r="I379" s="16">
        <v>0</v>
      </c>
      <c r="J379" s="16">
        <f>F379*(G379+ (G379= 0))*(H379+ (H379= 0))*(I379+ (I379= 0))</f>
        <v>1</v>
      </c>
    </row>
    <row r="380" spans="2:13" s="15" customFormat="1" x14ac:dyDescent="0.25">
      <c r="B380" s="21"/>
      <c r="C380" s="21"/>
      <c r="D380" s="45"/>
      <c r="E380" s="21"/>
      <c r="F380" s="21"/>
      <c r="G380" s="21"/>
      <c r="H380" s="21"/>
      <c r="I380" s="21"/>
      <c r="J380" s="7" t="s">
        <v>293</v>
      </c>
      <c r="K380" s="9">
        <f>SUM(J379:J379)</f>
        <v>1</v>
      </c>
      <c r="L380" s="51"/>
      <c r="M380" s="9">
        <f>ROUND(L380*K380,2)</f>
        <v>0</v>
      </c>
    </row>
    <row r="381" spans="2:13" s="15" customFormat="1" ht="0.95" customHeight="1" x14ac:dyDescent="0.25">
      <c r="D381" s="17"/>
    </row>
    <row r="382" spans="2:13" s="15" customFormat="1" x14ac:dyDescent="0.25">
      <c r="D382" s="17"/>
      <c r="J382" s="18" t="s">
        <v>291</v>
      </c>
      <c r="K382" s="16">
        <v>1</v>
      </c>
      <c r="L382" s="19">
        <f>M380</f>
        <v>0</v>
      </c>
      <c r="M382" s="19">
        <f>ROUND(L382*K382,2)</f>
        <v>0</v>
      </c>
    </row>
    <row r="383" spans="2:13" s="15" customFormat="1" ht="0.95" customHeight="1" x14ac:dyDescent="0.25">
      <c r="D383" s="17"/>
    </row>
    <row r="384" spans="2:13" s="15" customFormat="1" x14ac:dyDescent="0.25">
      <c r="B384" s="10" t="s">
        <v>335</v>
      </c>
      <c r="C384" s="10" t="s">
        <v>0</v>
      </c>
      <c r="D384" s="41" t="s">
        <v>336</v>
      </c>
      <c r="E384" s="11"/>
      <c r="F384" s="11"/>
      <c r="G384" s="11"/>
      <c r="H384" s="11"/>
      <c r="I384" s="11"/>
      <c r="J384" s="11"/>
      <c r="K384" s="13">
        <f>K391</f>
        <v>1</v>
      </c>
      <c r="L384" s="13">
        <f>L391</f>
        <v>0</v>
      </c>
      <c r="M384" s="13">
        <f>M391</f>
        <v>0</v>
      </c>
    </row>
    <row r="385" spans="2:13" s="15" customFormat="1" x14ac:dyDescent="0.25">
      <c r="D385" s="17"/>
    </row>
    <row r="386" spans="2:13" s="15" customFormat="1" x14ac:dyDescent="0.25">
      <c r="B386" s="14" t="s">
        <v>337</v>
      </c>
      <c r="C386" s="14" t="s">
        <v>220</v>
      </c>
      <c r="D386" s="43" t="s">
        <v>338</v>
      </c>
      <c r="K386" s="16">
        <f>K389</f>
        <v>1</v>
      </c>
      <c r="L386" s="51"/>
      <c r="M386" s="16">
        <f>M389</f>
        <v>0</v>
      </c>
    </row>
    <row r="387" spans="2:13" s="15" customFormat="1" ht="45" x14ac:dyDescent="0.25">
      <c r="D387" s="17" t="s">
        <v>348</v>
      </c>
    </row>
    <row r="388" spans="2:13" s="15" customFormat="1" x14ac:dyDescent="0.25">
      <c r="D388" s="17"/>
      <c r="E388" s="14" t="s">
        <v>0</v>
      </c>
      <c r="F388" s="15">
        <v>1</v>
      </c>
      <c r="G388" s="16">
        <v>0</v>
      </c>
      <c r="H388" s="16">
        <v>0</v>
      </c>
      <c r="I388" s="16">
        <v>0</v>
      </c>
      <c r="J388" s="16">
        <f>F388*(G388+ (G388= 0))*(H388+ (H388= 0))*(I388+ (I388= 0))</f>
        <v>1</v>
      </c>
    </row>
    <row r="389" spans="2:13" s="15" customFormat="1" x14ac:dyDescent="0.25">
      <c r="B389" s="21"/>
      <c r="C389" s="21"/>
      <c r="D389" s="45"/>
      <c r="E389" s="21"/>
      <c r="F389" s="21"/>
      <c r="G389" s="21"/>
      <c r="H389" s="21"/>
      <c r="I389" s="21"/>
      <c r="J389" s="7" t="s">
        <v>293</v>
      </c>
      <c r="K389" s="9">
        <f>SUM(J388:J388)</f>
        <v>1</v>
      </c>
      <c r="L389" s="51"/>
      <c r="M389" s="9">
        <f>ROUND(L389*K389,2)</f>
        <v>0</v>
      </c>
    </row>
    <row r="390" spans="2:13" s="15" customFormat="1" ht="0.95" customHeight="1" x14ac:dyDescent="0.25">
      <c r="D390" s="17"/>
    </row>
    <row r="391" spans="2:13" s="15" customFormat="1" x14ac:dyDescent="0.25">
      <c r="D391" s="17"/>
      <c r="J391" s="18" t="s">
        <v>291</v>
      </c>
      <c r="K391" s="16">
        <v>1</v>
      </c>
      <c r="L391" s="19">
        <f>M389</f>
        <v>0</v>
      </c>
      <c r="M391" s="19">
        <f>ROUND(L391*K391,2)</f>
        <v>0</v>
      </c>
    </row>
    <row r="392" spans="2:13" s="15" customFormat="1" x14ac:dyDescent="0.25">
      <c r="B392" s="10" t="s">
        <v>199</v>
      </c>
      <c r="C392" s="10" t="s">
        <v>0</v>
      </c>
      <c r="D392" s="41" t="s">
        <v>200</v>
      </c>
      <c r="E392" s="11"/>
      <c r="F392" s="11"/>
      <c r="G392" s="11"/>
      <c r="H392" s="11"/>
      <c r="I392" s="11"/>
      <c r="J392" s="11"/>
      <c r="K392" s="13">
        <f>K479</f>
        <v>1</v>
      </c>
      <c r="L392" s="13">
        <f>L479</f>
        <v>0</v>
      </c>
      <c r="M392" s="13">
        <f>M479</f>
        <v>0</v>
      </c>
    </row>
    <row r="393" spans="2:13" s="15" customFormat="1" x14ac:dyDescent="0.25">
      <c r="D393" s="17"/>
    </row>
    <row r="394" spans="2:13" s="15" customFormat="1" x14ac:dyDescent="0.25">
      <c r="B394" s="10" t="s">
        <v>201</v>
      </c>
      <c r="C394" s="10" t="s">
        <v>0</v>
      </c>
      <c r="D394" s="41" t="s">
        <v>202</v>
      </c>
      <c r="E394" s="11"/>
      <c r="F394" s="11"/>
      <c r="G394" s="11"/>
      <c r="H394" s="11"/>
      <c r="I394" s="11"/>
      <c r="J394" s="11"/>
      <c r="K394" s="13">
        <f>K477</f>
        <v>1</v>
      </c>
      <c r="L394" s="13">
        <f>L477</f>
        <v>0</v>
      </c>
      <c r="M394" s="13">
        <f>M477</f>
        <v>0</v>
      </c>
    </row>
    <row r="395" spans="2:13" s="15" customFormat="1" x14ac:dyDescent="0.25">
      <c r="D395" s="17"/>
    </row>
    <row r="396" spans="2:13" s="15" customFormat="1" x14ac:dyDescent="0.25">
      <c r="B396" s="7" t="s">
        <v>203</v>
      </c>
      <c r="C396" s="7" t="s">
        <v>0</v>
      </c>
      <c r="D396" s="42" t="s">
        <v>204</v>
      </c>
      <c r="E396" s="8"/>
      <c r="F396" s="8"/>
      <c r="G396" s="8"/>
      <c r="H396" s="8"/>
      <c r="I396" s="8"/>
      <c r="J396" s="8"/>
      <c r="K396" s="9">
        <f>K403</f>
        <v>1</v>
      </c>
      <c r="L396" s="9">
        <f>L403</f>
        <v>0</v>
      </c>
      <c r="M396" s="9">
        <f>M403</f>
        <v>0</v>
      </c>
    </row>
    <row r="397" spans="2:13" s="15" customFormat="1" x14ac:dyDescent="0.25">
      <c r="D397" s="17"/>
    </row>
    <row r="398" spans="2:13" s="15" customFormat="1" x14ac:dyDescent="0.25">
      <c r="B398" s="14" t="s">
        <v>205</v>
      </c>
      <c r="C398" s="14" t="s">
        <v>5</v>
      </c>
      <c r="D398" s="43" t="s">
        <v>206</v>
      </c>
      <c r="K398" s="16">
        <f>K401</f>
        <v>1</v>
      </c>
      <c r="L398" s="16">
        <f>L401</f>
        <v>0</v>
      </c>
      <c r="M398" s="16">
        <f>M401</f>
        <v>0</v>
      </c>
    </row>
    <row r="399" spans="2:13" s="15" customFormat="1" ht="45" x14ac:dyDescent="0.25">
      <c r="D399" s="17" t="s">
        <v>207</v>
      </c>
    </row>
    <row r="400" spans="2:13" s="15" customFormat="1" x14ac:dyDescent="0.25">
      <c r="D400" s="17"/>
      <c r="E400" s="14" t="s">
        <v>208</v>
      </c>
      <c r="F400" s="15">
        <v>1</v>
      </c>
      <c r="G400" s="16">
        <v>0</v>
      </c>
      <c r="H400" s="16">
        <v>0</v>
      </c>
      <c r="I400" s="16">
        <v>0</v>
      </c>
      <c r="J400" s="16">
        <f>F400*(G400+ (G400= 0))*(H400+ (H400= 0))*(I400+ (I400= 0))</f>
        <v>1</v>
      </c>
    </row>
    <row r="401" spans="2:13" s="15" customFormat="1" x14ac:dyDescent="0.25">
      <c r="D401" s="17"/>
      <c r="J401" s="18" t="s">
        <v>209</v>
      </c>
      <c r="K401" s="19">
        <f>SUM(J400:J400)</f>
        <v>1</v>
      </c>
      <c r="L401" s="51"/>
      <c r="M401" s="19">
        <f>ROUND(L401*K401,2)</f>
        <v>0</v>
      </c>
    </row>
    <row r="402" spans="2:13" s="15" customFormat="1" ht="0.95" customHeight="1" x14ac:dyDescent="0.25">
      <c r="D402" s="17"/>
    </row>
    <row r="403" spans="2:13" s="15" customFormat="1" x14ac:dyDescent="0.25">
      <c r="D403" s="17"/>
      <c r="J403" s="18" t="s">
        <v>210</v>
      </c>
      <c r="K403" s="16">
        <v>1</v>
      </c>
      <c r="L403" s="19">
        <f>M401</f>
        <v>0</v>
      </c>
      <c r="M403" s="19">
        <f>ROUND(L403*K403,2)</f>
        <v>0</v>
      </c>
    </row>
    <row r="404" spans="2:13" s="15" customFormat="1" ht="0.95" customHeight="1" x14ac:dyDescent="0.25">
      <c r="D404" s="17"/>
    </row>
    <row r="405" spans="2:13" s="15" customFormat="1" x14ac:dyDescent="0.25">
      <c r="B405" s="7" t="s">
        <v>211</v>
      </c>
      <c r="C405" s="7" t="s">
        <v>0</v>
      </c>
      <c r="D405" s="42" t="s">
        <v>212</v>
      </c>
      <c r="E405" s="8"/>
      <c r="F405" s="8"/>
      <c r="G405" s="8"/>
      <c r="H405" s="8"/>
      <c r="I405" s="8"/>
      <c r="J405" s="8"/>
      <c r="K405" s="9">
        <f>K409</f>
        <v>1</v>
      </c>
      <c r="L405" s="9">
        <f>L409</f>
        <v>0</v>
      </c>
      <c r="M405" s="9">
        <f>M409</f>
        <v>0</v>
      </c>
    </row>
    <row r="406" spans="2:13" s="15" customFormat="1" x14ac:dyDescent="0.25">
      <c r="D406" s="17"/>
    </row>
    <row r="407" spans="2:13" s="15" customFormat="1" ht="30" x14ac:dyDescent="0.25">
      <c r="B407" s="14" t="s">
        <v>213</v>
      </c>
      <c r="C407" s="14" t="s">
        <v>115</v>
      </c>
      <c r="D407" s="43" t="s">
        <v>214</v>
      </c>
      <c r="K407" s="16">
        <v>300</v>
      </c>
      <c r="L407" s="51"/>
      <c r="M407" s="16">
        <f>ROUND(K407*L407,2)</f>
        <v>0</v>
      </c>
    </row>
    <row r="408" spans="2:13" s="15" customFormat="1" ht="135" x14ac:dyDescent="0.25">
      <c r="D408" s="17" t="s">
        <v>215</v>
      </c>
    </row>
    <row r="409" spans="2:13" s="15" customFormat="1" x14ac:dyDescent="0.25">
      <c r="D409" s="17"/>
      <c r="J409" s="18" t="s">
        <v>216</v>
      </c>
      <c r="K409" s="16">
        <v>1</v>
      </c>
      <c r="L409" s="19">
        <f>M407</f>
        <v>0</v>
      </c>
      <c r="M409" s="19">
        <f>ROUND(L409*K409,2)</f>
        <v>0</v>
      </c>
    </row>
    <row r="410" spans="2:13" s="15" customFormat="1" ht="0.95" customHeight="1" x14ac:dyDescent="0.25">
      <c r="D410" s="17"/>
    </row>
    <row r="411" spans="2:13" s="15" customFormat="1" x14ac:dyDescent="0.25">
      <c r="B411" s="7" t="s">
        <v>217</v>
      </c>
      <c r="C411" s="7" t="s">
        <v>0</v>
      </c>
      <c r="D411" s="42" t="s">
        <v>311</v>
      </c>
      <c r="E411" s="8"/>
      <c r="F411" s="8"/>
      <c r="G411" s="8"/>
      <c r="H411" s="8"/>
      <c r="I411" s="8"/>
      <c r="J411" s="8"/>
      <c r="K411" s="9">
        <f>K426</f>
        <v>1</v>
      </c>
      <c r="L411" s="9">
        <f>L426</f>
        <v>0</v>
      </c>
      <c r="M411" s="9">
        <f>M426</f>
        <v>0</v>
      </c>
    </row>
    <row r="412" spans="2:13" s="15" customFormat="1" x14ac:dyDescent="0.25">
      <c r="D412" s="17"/>
    </row>
    <row r="413" spans="2:13" s="15" customFormat="1" x14ac:dyDescent="0.25">
      <c r="B413" s="14" t="s">
        <v>218</v>
      </c>
      <c r="C413" s="14" t="s">
        <v>220</v>
      </c>
      <c r="D413" s="43" t="s">
        <v>219</v>
      </c>
      <c r="K413" s="16">
        <v>22</v>
      </c>
      <c r="L413" s="51"/>
      <c r="M413" s="16">
        <f>ROUND(K413*L413,2)</f>
        <v>0</v>
      </c>
    </row>
    <row r="414" spans="2:13" s="15" customFormat="1" ht="210" x14ac:dyDescent="0.25">
      <c r="D414" s="17" t="s">
        <v>221</v>
      </c>
    </row>
    <row r="415" spans="2:13" s="15" customFormat="1" ht="30" x14ac:dyDescent="0.25">
      <c r="B415" s="14" t="s">
        <v>222</v>
      </c>
      <c r="C415" s="14" t="s">
        <v>220</v>
      </c>
      <c r="D415" s="43" t="s">
        <v>223</v>
      </c>
      <c r="K415" s="16">
        <v>8</v>
      </c>
      <c r="L415" s="51"/>
      <c r="M415" s="16">
        <f>ROUND(K415*L415,2)</f>
        <v>0</v>
      </c>
    </row>
    <row r="416" spans="2:13" s="15" customFormat="1" ht="165" x14ac:dyDescent="0.25">
      <c r="D416" s="17" t="s">
        <v>224</v>
      </c>
    </row>
    <row r="417" spans="2:13" s="15" customFormat="1" x14ac:dyDescent="0.25">
      <c r="B417" s="14" t="s">
        <v>225</v>
      </c>
      <c r="C417" s="14" t="s">
        <v>220</v>
      </c>
      <c r="D417" s="43" t="s">
        <v>226</v>
      </c>
      <c r="K417" s="16">
        <v>8</v>
      </c>
      <c r="L417" s="51"/>
      <c r="M417" s="16">
        <f>ROUND(K417*L417,2)</f>
        <v>0</v>
      </c>
    </row>
    <row r="418" spans="2:13" s="15" customFormat="1" ht="120" x14ac:dyDescent="0.25">
      <c r="D418" s="17" t="s">
        <v>227</v>
      </c>
    </row>
    <row r="419" spans="2:13" s="15" customFormat="1" x14ac:dyDescent="0.25">
      <c r="B419" s="14" t="s">
        <v>228</v>
      </c>
      <c r="C419" s="14" t="s">
        <v>220</v>
      </c>
      <c r="D419" s="43" t="s">
        <v>229</v>
      </c>
      <c r="K419" s="16">
        <v>10</v>
      </c>
      <c r="L419" s="51"/>
      <c r="M419" s="16">
        <f>ROUND(K419*L419,2)</f>
        <v>0</v>
      </c>
    </row>
    <row r="420" spans="2:13" s="15" customFormat="1" ht="225" x14ac:dyDescent="0.25">
      <c r="D420" s="17" t="s">
        <v>230</v>
      </c>
    </row>
    <row r="421" spans="2:13" s="15" customFormat="1" ht="30" x14ac:dyDescent="0.25">
      <c r="B421" s="14" t="s">
        <v>231</v>
      </c>
      <c r="C421" s="14" t="s">
        <v>220</v>
      </c>
      <c r="D421" s="43" t="s">
        <v>232</v>
      </c>
      <c r="K421" s="16">
        <v>4</v>
      </c>
      <c r="L421" s="51"/>
      <c r="M421" s="16">
        <f>ROUND(K421*L421,2)</f>
        <v>0</v>
      </c>
    </row>
    <row r="422" spans="2:13" s="15" customFormat="1" ht="285" x14ac:dyDescent="0.25">
      <c r="D422" s="17" t="s">
        <v>233</v>
      </c>
    </row>
    <row r="423" spans="2:13" s="15" customFormat="1" x14ac:dyDescent="0.25">
      <c r="B423" s="14" t="s">
        <v>349</v>
      </c>
      <c r="C423" s="14" t="s">
        <v>220</v>
      </c>
      <c r="D423" s="14" t="s">
        <v>350</v>
      </c>
      <c r="J423" s="18" t="s">
        <v>234</v>
      </c>
      <c r="K423" s="19">
        <v>4</v>
      </c>
      <c r="L423" s="51"/>
      <c r="M423" s="19">
        <f>ROUND(L423*K423,2)</f>
        <v>0</v>
      </c>
    </row>
    <row r="424" spans="2:13" s="15" customFormat="1" ht="45" customHeight="1" x14ac:dyDescent="0.25">
      <c r="D424" s="17" t="s">
        <v>351</v>
      </c>
    </row>
    <row r="425" spans="2:13" s="15" customFormat="1" ht="20.25" customHeight="1" x14ac:dyDescent="0.25">
      <c r="D425" s="17"/>
    </row>
    <row r="426" spans="2:13" s="15" customFormat="1" x14ac:dyDescent="0.25">
      <c r="D426" s="17"/>
      <c r="J426" s="18" t="s">
        <v>235</v>
      </c>
      <c r="K426" s="16">
        <v>1</v>
      </c>
      <c r="L426" s="19">
        <f>M413+M415+M417+M419+M421+M423</f>
        <v>0</v>
      </c>
      <c r="M426" s="19">
        <f>ROUND(L426*K426,2)</f>
        <v>0</v>
      </c>
    </row>
    <row r="427" spans="2:13" s="15" customFormat="1" ht="0.95" customHeight="1" x14ac:dyDescent="0.25">
      <c r="D427" s="17"/>
    </row>
    <row r="428" spans="2:13" s="15" customFormat="1" x14ac:dyDescent="0.25">
      <c r="B428" s="7" t="s">
        <v>236</v>
      </c>
      <c r="C428" s="7" t="s">
        <v>0</v>
      </c>
      <c r="D428" s="42" t="s">
        <v>237</v>
      </c>
      <c r="E428" s="8"/>
      <c r="F428" s="8"/>
      <c r="G428" s="8"/>
      <c r="H428" s="8"/>
      <c r="I428" s="8"/>
      <c r="J428" s="8"/>
      <c r="K428" s="9">
        <f>K449</f>
        <v>1</v>
      </c>
      <c r="L428" s="9">
        <f>L449</f>
        <v>0</v>
      </c>
      <c r="M428" s="9">
        <f>M449</f>
        <v>0</v>
      </c>
    </row>
    <row r="429" spans="2:13" s="15" customFormat="1" x14ac:dyDescent="0.25">
      <c r="D429" s="17"/>
    </row>
    <row r="430" spans="2:13" s="15" customFormat="1" x14ac:dyDescent="0.25">
      <c r="B430" s="14" t="s">
        <v>238</v>
      </c>
      <c r="C430" s="14" t="s">
        <v>145</v>
      </c>
      <c r="D430" s="43" t="s">
        <v>239</v>
      </c>
      <c r="K430" s="16">
        <v>40</v>
      </c>
      <c r="L430" s="51"/>
      <c r="M430" s="16">
        <f>ROUND(K430*L430,2)</f>
        <v>0</v>
      </c>
    </row>
    <row r="431" spans="2:13" s="15" customFormat="1" ht="180" x14ac:dyDescent="0.25">
      <c r="D431" s="17" t="s">
        <v>240</v>
      </c>
    </row>
    <row r="432" spans="2:13" s="15" customFormat="1" x14ac:dyDescent="0.25">
      <c r="B432" s="14" t="s">
        <v>241</v>
      </c>
      <c r="C432" s="14" t="s">
        <v>145</v>
      </c>
      <c r="D432" s="43" t="s">
        <v>242</v>
      </c>
      <c r="K432" s="16">
        <v>12</v>
      </c>
      <c r="L432" s="51"/>
      <c r="M432" s="16">
        <f>ROUND(K432*L432,2)</f>
        <v>0</v>
      </c>
    </row>
    <row r="433" spans="2:13" s="15" customFormat="1" ht="210" x14ac:dyDescent="0.25">
      <c r="D433" s="17" t="s">
        <v>243</v>
      </c>
    </row>
    <row r="434" spans="2:13" s="15" customFormat="1" x14ac:dyDescent="0.25">
      <c r="B434" s="14" t="s">
        <v>244</v>
      </c>
      <c r="C434" s="14" t="s">
        <v>145</v>
      </c>
      <c r="D434" s="43" t="s">
        <v>245</v>
      </c>
      <c r="K434" s="16">
        <v>18</v>
      </c>
      <c r="L434" s="51"/>
      <c r="M434" s="16">
        <f>ROUND(K434*L434,2)</f>
        <v>0</v>
      </c>
    </row>
    <row r="435" spans="2:13" s="15" customFormat="1" ht="165" x14ac:dyDescent="0.25">
      <c r="D435" s="17" t="s">
        <v>246</v>
      </c>
    </row>
    <row r="436" spans="2:13" s="15" customFormat="1" x14ac:dyDescent="0.25">
      <c r="B436" s="14" t="s">
        <v>323</v>
      </c>
      <c r="C436" s="14" t="s">
        <v>220</v>
      </c>
      <c r="D436" s="43" t="s">
        <v>346</v>
      </c>
      <c r="K436" s="16">
        <v>1</v>
      </c>
      <c r="L436" s="51"/>
      <c r="M436" s="16">
        <f>ROUND(K436*L436,2)</f>
        <v>0</v>
      </c>
    </row>
    <row r="437" spans="2:13" s="15" customFormat="1" ht="30" x14ac:dyDescent="0.25">
      <c r="D437" s="17" t="s">
        <v>347</v>
      </c>
    </row>
    <row r="438" spans="2:13" s="15" customFormat="1" x14ac:dyDescent="0.25">
      <c r="B438" s="14" t="s">
        <v>312</v>
      </c>
      <c r="C438" s="14" t="s">
        <v>220</v>
      </c>
      <c r="D438" s="43" t="s">
        <v>314</v>
      </c>
      <c r="K438" s="16">
        <v>1</v>
      </c>
      <c r="L438" s="51"/>
      <c r="M438" s="16">
        <f>ROUND(K438*L438,2)</f>
        <v>0</v>
      </c>
    </row>
    <row r="439" spans="2:13" s="15" customFormat="1" x14ac:dyDescent="0.25">
      <c r="D439" s="17" t="s">
        <v>316</v>
      </c>
    </row>
    <row r="440" spans="2:13" s="15" customFormat="1" ht="30" x14ac:dyDescent="0.25">
      <c r="D440" s="17" t="s">
        <v>319</v>
      </c>
    </row>
    <row r="441" spans="2:13" s="15" customFormat="1" ht="30" x14ac:dyDescent="0.25">
      <c r="D441" s="17" t="s">
        <v>320</v>
      </c>
    </row>
    <row r="442" spans="2:13" s="15" customFormat="1" ht="30" x14ac:dyDescent="0.25">
      <c r="D442" s="17" t="s">
        <v>321</v>
      </c>
    </row>
    <row r="443" spans="2:13" s="15" customFormat="1" x14ac:dyDescent="0.25">
      <c r="D443" s="17" t="s">
        <v>322</v>
      </c>
    </row>
    <row r="444" spans="2:13" s="15" customFormat="1" x14ac:dyDescent="0.25">
      <c r="D444" s="17"/>
    </row>
    <row r="445" spans="2:13" s="15" customFormat="1" ht="30" x14ac:dyDescent="0.25">
      <c r="B445" s="14" t="s">
        <v>313</v>
      </c>
      <c r="C445" s="14" t="s">
        <v>220</v>
      </c>
      <c r="D445" s="43" t="s">
        <v>315</v>
      </c>
      <c r="K445" s="16">
        <v>1</v>
      </c>
      <c r="L445" s="51"/>
      <c r="M445" s="16">
        <f>ROUND(K445*L445,2)</f>
        <v>0</v>
      </c>
    </row>
    <row r="446" spans="2:13" s="15" customFormat="1" x14ac:dyDescent="0.25">
      <c r="D446" s="17" t="s">
        <v>316</v>
      </c>
    </row>
    <row r="447" spans="2:13" s="15" customFormat="1" x14ac:dyDescent="0.25">
      <c r="D447" s="17" t="s">
        <v>317</v>
      </c>
    </row>
    <row r="448" spans="2:13" s="15" customFormat="1" x14ac:dyDescent="0.25">
      <c r="D448" s="17" t="s">
        <v>318</v>
      </c>
    </row>
    <row r="449" spans="2:13" s="15" customFormat="1" x14ac:dyDescent="0.25">
      <c r="D449" s="17"/>
      <c r="J449" s="18" t="s">
        <v>247</v>
      </c>
      <c r="K449" s="16">
        <v>1</v>
      </c>
      <c r="L449" s="19">
        <f>M430+M438+M445+M432+M436+M434</f>
        <v>0</v>
      </c>
      <c r="M449" s="19">
        <f>ROUND(L449*K449,2)</f>
        <v>0</v>
      </c>
    </row>
    <row r="450" spans="2:13" s="15" customFormat="1" ht="0.95" customHeight="1" x14ac:dyDescent="0.25">
      <c r="D450" s="17"/>
    </row>
    <row r="451" spans="2:13" s="15" customFormat="1" x14ac:dyDescent="0.25">
      <c r="B451" s="7" t="s">
        <v>248</v>
      </c>
      <c r="C451" s="7" t="s">
        <v>0</v>
      </c>
      <c r="D451" s="42" t="s">
        <v>249</v>
      </c>
      <c r="E451" s="8"/>
      <c r="F451" s="8"/>
      <c r="G451" s="8"/>
      <c r="H451" s="8"/>
      <c r="I451" s="8"/>
      <c r="J451" s="8"/>
      <c r="K451" s="9">
        <f>K475</f>
        <v>1</v>
      </c>
      <c r="L451" s="9">
        <f>L475</f>
        <v>0</v>
      </c>
      <c r="M451" s="9">
        <f>M475</f>
        <v>0</v>
      </c>
    </row>
    <row r="452" spans="2:13" s="15" customFormat="1" x14ac:dyDescent="0.25">
      <c r="D452" s="17"/>
    </row>
    <row r="453" spans="2:13" s="15" customFormat="1" x14ac:dyDescent="0.25">
      <c r="B453" s="14" t="s">
        <v>250</v>
      </c>
      <c r="C453" s="14" t="s">
        <v>115</v>
      </c>
      <c r="D453" s="43" t="s">
        <v>251</v>
      </c>
      <c r="K453" s="16">
        <v>400</v>
      </c>
      <c r="L453" s="51"/>
      <c r="M453" s="16">
        <f>ROUND(K453*L453,2)</f>
        <v>0</v>
      </c>
    </row>
    <row r="454" spans="2:13" s="15" customFormat="1" ht="60" x14ac:dyDescent="0.25">
      <c r="D454" s="17" t="s">
        <v>252</v>
      </c>
    </row>
    <row r="455" spans="2:13" s="15" customFormat="1" x14ac:dyDescent="0.25">
      <c r="B455" s="14" t="s">
        <v>344</v>
      </c>
      <c r="C455" s="14" t="s">
        <v>115</v>
      </c>
      <c r="D455" s="43" t="s">
        <v>342</v>
      </c>
      <c r="K455" s="16">
        <v>400</v>
      </c>
      <c r="L455" s="51"/>
      <c r="M455" s="16">
        <f>ROUND(K455*L455,2)</f>
        <v>0</v>
      </c>
    </row>
    <row r="456" spans="2:13" s="15" customFormat="1" ht="60" x14ac:dyDescent="0.25">
      <c r="D456" s="17" t="s">
        <v>252</v>
      </c>
    </row>
    <row r="457" spans="2:13" s="15" customFormat="1" x14ac:dyDescent="0.25">
      <c r="B457" s="14" t="s">
        <v>345</v>
      </c>
      <c r="C457" s="14" t="s">
        <v>115</v>
      </c>
      <c r="D457" s="43" t="s">
        <v>343</v>
      </c>
      <c r="K457" s="16">
        <v>400</v>
      </c>
      <c r="L457" s="51"/>
      <c r="M457" s="16">
        <f>ROUND(K457*L457,2)</f>
        <v>0</v>
      </c>
    </row>
    <row r="458" spans="2:13" s="15" customFormat="1" ht="60" x14ac:dyDescent="0.25">
      <c r="D458" s="17" t="s">
        <v>252</v>
      </c>
    </row>
    <row r="459" spans="2:13" s="15" customFormat="1" x14ac:dyDescent="0.25">
      <c r="D459" s="17"/>
    </row>
    <row r="460" spans="2:13" s="15" customFormat="1" x14ac:dyDescent="0.25">
      <c r="B460" s="14" t="s">
        <v>253</v>
      </c>
      <c r="C460" s="14" t="s">
        <v>50</v>
      </c>
      <c r="D460" s="43" t="s">
        <v>254</v>
      </c>
      <c r="K460" s="16">
        <v>1</v>
      </c>
      <c r="L460" s="51"/>
      <c r="M460" s="16">
        <f>ROUND(K460*L460,2)</f>
        <v>0</v>
      </c>
    </row>
    <row r="461" spans="2:13" s="15" customFormat="1" ht="45" x14ac:dyDescent="0.25">
      <c r="D461" s="17" t="s">
        <v>255</v>
      </c>
    </row>
    <row r="462" spans="2:13" s="15" customFormat="1" x14ac:dyDescent="0.25">
      <c r="B462" s="14" t="s">
        <v>256</v>
      </c>
      <c r="C462" s="14" t="s">
        <v>50</v>
      </c>
      <c r="D462" s="43" t="s">
        <v>257</v>
      </c>
      <c r="K462" s="16">
        <v>4</v>
      </c>
      <c r="L462" s="51"/>
      <c r="M462" s="16">
        <f>ROUND(K462*L462,2)</f>
        <v>0</v>
      </c>
    </row>
    <row r="463" spans="2:13" s="15" customFormat="1" ht="45" x14ac:dyDescent="0.25">
      <c r="D463" s="17" t="s">
        <v>258</v>
      </c>
    </row>
    <row r="464" spans="2:13" s="15" customFormat="1" x14ac:dyDescent="0.25">
      <c r="B464" s="14" t="s">
        <v>259</v>
      </c>
      <c r="C464" s="14" t="s">
        <v>0</v>
      </c>
      <c r="D464" s="43" t="s">
        <v>260</v>
      </c>
      <c r="K464" s="16">
        <f>K467</f>
        <v>6</v>
      </c>
      <c r="L464" s="51"/>
      <c r="M464" s="16">
        <f>M467</f>
        <v>0</v>
      </c>
    </row>
    <row r="465" spans="2:13" s="15" customFormat="1" ht="45" x14ac:dyDescent="0.25">
      <c r="D465" s="17" t="s">
        <v>261</v>
      </c>
    </row>
    <row r="466" spans="2:13" s="15" customFormat="1" x14ac:dyDescent="0.25">
      <c r="D466" s="17"/>
      <c r="E466" s="14" t="s">
        <v>0</v>
      </c>
      <c r="F466" s="15">
        <v>6</v>
      </c>
      <c r="G466" s="16">
        <v>0</v>
      </c>
      <c r="H466" s="16">
        <v>0</v>
      </c>
      <c r="I466" s="16">
        <v>0</v>
      </c>
      <c r="J466" s="16">
        <f>F466*(G466+ (G466= 0))*(H466+ (H466= 0))*(I466+ (I466= 0))</f>
        <v>6</v>
      </c>
    </row>
    <row r="467" spans="2:13" s="15" customFormat="1" x14ac:dyDescent="0.25">
      <c r="D467" s="17"/>
      <c r="J467" s="18" t="s">
        <v>262</v>
      </c>
      <c r="K467" s="19">
        <f>SUM(J466:J466)</f>
        <v>6</v>
      </c>
      <c r="L467" s="51"/>
      <c r="M467" s="19">
        <f>ROUND(L467*K467,2)</f>
        <v>0</v>
      </c>
    </row>
    <row r="468" spans="2:13" s="15" customFormat="1" ht="0.95" customHeight="1" x14ac:dyDescent="0.25">
      <c r="D468" s="17"/>
    </row>
    <row r="469" spans="2:13" s="15" customFormat="1" x14ac:dyDescent="0.25">
      <c r="B469" s="14" t="s">
        <v>263</v>
      </c>
      <c r="C469" s="14" t="s">
        <v>50</v>
      </c>
      <c r="D469" s="43" t="s">
        <v>264</v>
      </c>
      <c r="K469" s="16">
        <v>24</v>
      </c>
      <c r="L469" s="52"/>
      <c r="M469" s="16">
        <f>ROUND(K469*L469,2)</f>
        <v>0</v>
      </c>
    </row>
    <row r="470" spans="2:13" s="15" customFormat="1" ht="30" x14ac:dyDescent="0.25">
      <c r="D470" s="17" t="s">
        <v>265</v>
      </c>
    </row>
    <row r="471" spans="2:13" s="15" customFormat="1" x14ac:dyDescent="0.25">
      <c r="B471" s="14" t="s">
        <v>266</v>
      </c>
      <c r="C471" s="14" t="s">
        <v>50</v>
      </c>
      <c r="D471" s="43" t="s">
        <v>267</v>
      </c>
      <c r="K471" s="16">
        <v>24</v>
      </c>
      <c r="L471" s="51"/>
      <c r="M471" s="16">
        <f>ROUND(K471*L471,2)</f>
        <v>0</v>
      </c>
    </row>
    <row r="472" spans="2:13" s="15" customFormat="1" ht="30" x14ac:dyDescent="0.25">
      <c r="D472" s="17" t="s">
        <v>268</v>
      </c>
    </row>
    <row r="473" spans="2:13" s="15" customFormat="1" x14ac:dyDescent="0.25">
      <c r="B473" s="14" t="s">
        <v>269</v>
      </c>
      <c r="C473" s="14" t="s">
        <v>50</v>
      </c>
      <c r="D473" s="43" t="s">
        <v>267</v>
      </c>
      <c r="K473" s="16">
        <v>24</v>
      </c>
      <c r="L473" s="51"/>
      <c r="M473" s="16">
        <f>ROUND(K473*L473,2)</f>
        <v>0</v>
      </c>
    </row>
    <row r="474" spans="2:13" s="15" customFormat="1" ht="45" x14ac:dyDescent="0.25">
      <c r="D474" s="17" t="s">
        <v>270</v>
      </c>
    </row>
    <row r="475" spans="2:13" s="15" customFormat="1" x14ac:dyDescent="0.25">
      <c r="D475" s="17"/>
      <c r="J475" s="18" t="s">
        <v>271</v>
      </c>
      <c r="K475" s="16">
        <v>1</v>
      </c>
      <c r="L475" s="19">
        <f>M453+M460+M462+M467+M469+M471+M473</f>
        <v>0</v>
      </c>
      <c r="M475" s="19">
        <f>ROUND(L475*K475,2)</f>
        <v>0</v>
      </c>
    </row>
    <row r="476" spans="2:13" s="15" customFormat="1" ht="0.95" customHeight="1" x14ac:dyDescent="0.25">
      <c r="D476" s="17"/>
    </row>
    <row r="477" spans="2:13" s="15" customFormat="1" x14ac:dyDescent="0.25">
      <c r="B477" s="21"/>
      <c r="C477" s="21"/>
      <c r="D477" s="45"/>
      <c r="E477" s="21"/>
      <c r="F477" s="21"/>
      <c r="G477" s="21"/>
      <c r="H477" s="21"/>
      <c r="I477" s="21"/>
      <c r="J477" s="7" t="s">
        <v>272</v>
      </c>
      <c r="K477" s="22">
        <v>1</v>
      </c>
      <c r="L477" s="9">
        <f>M403+M409+M426+M449+M475</f>
        <v>0</v>
      </c>
      <c r="M477" s="9">
        <f>ROUND(L477*K477,2)</f>
        <v>0</v>
      </c>
    </row>
    <row r="478" spans="2:13" s="15" customFormat="1" ht="15" customHeight="1" x14ac:dyDescent="0.25">
      <c r="D478" s="17"/>
    </row>
    <row r="479" spans="2:13" s="15" customFormat="1" x14ac:dyDescent="0.25">
      <c r="B479" s="21"/>
      <c r="C479" s="21"/>
      <c r="D479" s="45"/>
      <c r="E479" s="21"/>
      <c r="F479" s="21"/>
      <c r="G479" s="21"/>
      <c r="H479" s="21"/>
      <c r="I479" s="21"/>
      <c r="J479" s="7" t="s">
        <v>273</v>
      </c>
      <c r="K479" s="22">
        <v>1</v>
      </c>
      <c r="L479" s="9">
        <f>M477</f>
        <v>0</v>
      </c>
      <c r="M479" s="9">
        <f>ROUND(L479*K479,2)</f>
        <v>0</v>
      </c>
    </row>
    <row r="480" spans="2:13" s="15" customFormat="1" ht="15" customHeight="1" x14ac:dyDescent="0.25">
      <c r="D480" s="17"/>
    </row>
    <row r="481" spans="2:13" s="15" customFormat="1" x14ac:dyDescent="0.25">
      <c r="B481" s="20"/>
      <c r="C481" s="20"/>
      <c r="D481" s="46"/>
      <c r="E481" s="20"/>
      <c r="F481" s="20"/>
      <c r="G481" s="20"/>
      <c r="H481" s="20"/>
      <c r="I481" s="20"/>
      <c r="J481" s="10" t="s">
        <v>274</v>
      </c>
      <c r="K481" s="26">
        <v>1</v>
      </c>
      <c r="L481" s="13">
        <f>M110+M176+M198+M232+M267+M282+M301+M310+M356+M365+M382+M479+M374+M384+M342</f>
        <v>0</v>
      </c>
      <c r="M481" s="13">
        <f>ROUND(L481*K481,2)</f>
        <v>0</v>
      </c>
    </row>
    <row r="482" spans="2:13" s="15" customFormat="1" ht="0.95" customHeight="1" x14ac:dyDescent="0.25">
      <c r="D482" s="17"/>
    </row>
    <row r="483" spans="2:13" s="15" customFormat="1" x14ac:dyDescent="0.25">
      <c r="B483" s="27"/>
      <c r="C483" s="27"/>
      <c r="D483" s="47"/>
      <c r="E483" s="27"/>
      <c r="F483" s="27"/>
      <c r="G483" s="27"/>
      <c r="H483" s="27"/>
      <c r="I483" s="27"/>
      <c r="J483" s="55" t="s">
        <v>275</v>
      </c>
      <c r="K483" s="56">
        <v>1</v>
      </c>
      <c r="L483" s="54">
        <f>M481</f>
        <v>0</v>
      </c>
      <c r="M483" s="54">
        <f>ROUND(L483*K483,2)</f>
        <v>0</v>
      </c>
    </row>
    <row r="484" spans="2:13" s="15" customFormat="1" hidden="1" x14ac:dyDescent="0.25">
      <c r="D484" s="17"/>
    </row>
    <row r="485" spans="2:13" s="15" customFormat="1" hidden="1" x14ac:dyDescent="0.25">
      <c r="D485" s="17"/>
      <c r="J485" s="25" t="s">
        <v>276</v>
      </c>
      <c r="L485" s="19">
        <f>+M483*0.13</f>
        <v>0</v>
      </c>
    </row>
    <row r="486" spans="2:13" s="15" customFormat="1" hidden="1" x14ac:dyDescent="0.25">
      <c r="D486" s="17"/>
      <c r="J486" s="25" t="s">
        <v>277</v>
      </c>
      <c r="L486" s="19">
        <f>+M483*0.07</f>
        <v>0</v>
      </c>
    </row>
    <row r="487" spans="2:13" s="15" customFormat="1" hidden="1" x14ac:dyDescent="0.25">
      <c r="D487" s="17"/>
    </row>
    <row r="488" spans="2:13" s="15" customFormat="1" ht="0.95" hidden="1" customHeight="1" x14ac:dyDescent="0.25">
      <c r="D488" s="17"/>
    </row>
    <row r="489" spans="2:13" s="15" customFormat="1" hidden="1" x14ac:dyDescent="0.25">
      <c r="D489" s="17"/>
      <c r="J489" s="24" t="s">
        <v>278</v>
      </c>
      <c r="K489" s="23">
        <v>1</v>
      </c>
      <c r="L489" s="19">
        <f>+L485+L486</f>
        <v>0</v>
      </c>
      <c r="M489" s="19">
        <f>ROUND(L489*K489,2)</f>
        <v>0</v>
      </c>
    </row>
    <row r="490" spans="2:13" s="15" customFormat="1" ht="0.95" hidden="1" customHeight="1" x14ac:dyDescent="0.25">
      <c r="D490" s="17"/>
    </row>
    <row r="491" spans="2:13" s="15" customFormat="1" hidden="1" x14ac:dyDescent="0.25">
      <c r="B491" s="27"/>
      <c r="C491" s="27"/>
      <c r="D491" s="47"/>
      <c r="E491" s="27"/>
      <c r="F491" s="27"/>
      <c r="G491" s="27"/>
      <c r="H491" s="27"/>
      <c r="I491" s="27"/>
      <c r="J491" s="28" t="s">
        <v>279</v>
      </c>
      <c r="K491" s="29">
        <v>1</v>
      </c>
      <c r="L491" s="30">
        <f>+L489+L483</f>
        <v>0</v>
      </c>
      <c r="M491" s="30">
        <f>ROUND(L491*K491,2)</f>
        <v>0</v>
      </c>
    </row>
    <row r="492" spans="2:13" s="15" customFormat="1" x14ac:dyDescent="0.25">
      <c r="D492" s="17"/>
    </row>
    <row r="493" spans="2:13" s="15" customFormat="1" x14ac:dyDescent="0.25">
      <c r="D493" s="17"/>
      <c r="K493" s="35"/>
    </row>
    <row r="494" spans="2:13" s="15" customFormat="1" x14ac:dyDescent="0.25">
      <c r="D494" s="17"/>
      <c r="G494" s="16"/>
      <c r="K494" s="35"/>
    </row>
    <row r="495" spans="2:13" s="15" customFormat="1" x14ac:dyDescent="0.25">
      <c r="D495" s="17"/>
    </row>
    <row r="496" spans="2:13" s="15" customFormat="1" x14ac:dyDescent="0.25">
      <c r="D496" s="17"/>
    </row>
    <row r="497" spans="3:13" s="15" customFormat="1" x14ac:dyDescent="0.25">
      <c r="C497" s="37"/>
      <c r="D497" s="62"/>
      <c r="E497" s="37"/>
      <c r="F497" s="37"/>
      <c r="G497" s="63"/>
      <c r="H497" s="37"/>
      <c r="I497" s="37"/>
      <c r="J497" s="37"/>
      <c r="K497" s="37"/>
      <c r="L497" s="19"/>
      <c r="M497" s="37"/>
    </row>
    <row r="498" spans="3:13" s="15" customFormat="1" x14ac:dyDescent="0.25">
      <c r="D498" s="17"/>
      <c r="K498" s="35"/>
    </row>
    <row r="499" spans="3:13" s="15" customFormat="1" x14ac:dyDescent="0.25">
      <c r="D499" s="17"/>
    </row>
    <row r="500" spans="3:13" s="15" customFormat="1" x14ac:dyDescent="0.25">
      <c r="D500" s="64"/>
      <c r="E500" s="65"/>
      <c r="F500" s="65"/>
      <c r="G500" s="65"/>
      <c r="H500" s="65"/>
      <c r="I500" s="65"/>
      <c r="J500" s="65"/>
      <c r="K500" s="65"/>
      <c r="L500" s="66"/>
      <c r="M500" s="65"/>
    </row>
    <row r="501" spans="3:13" s="15" customFormat="1" x14ac:dyDescent="0.25">
      <c r="D501" s="17"/>
    </row>
    <row r="502" spans="3:13" s="15" customFormat="1" x14ac:dyDescent="0.25">
      <c r="D502" s="17"/>
    </row>
  </sheetData>
  <sheetProtection algorithmName="SHA-512" hashValue="b/wKx4w2OTQnQEp9YNT3cXONlKwQpwfs6sdh2Win3aHLdruV8eoQShc7iT6N7QzhmbnsMqPxfVgxe2kzR0LG0Q==" saltValue="BYhDHg2ecLF4W7le9iVocg==" spinCount="100000" sheet="1" objects="1" scenarios="1"/>
  <protectedRanges>
    <protectedRange sqref="L6 L7:L500 K493 K494 K498 K495" name="Rango1"/>
  </protectedRanges>
  <mergeCells count="1">
    <mergeCell ref="D2:M2"/>
  </mergeCells>
  <pageMargins left="0.28999999999999998" right="0.26" top="0.74803149606299213" bottom="0.74803149606299213" header="0.31496062992125984" footer="0.31496062992125984"/>
  <pageSetup paperSize="9" scale="59"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E42E925AEB0D428E82179EA616534B" ma:contentTypeVersion="11" ma:contentTypeDescription="Crear nuevo documento." ma:contentTypeScope="" ma:versionID="d9693dc60da5a9bcd077b41bfa97de36">
  <xsd:schema xmlns:xsd="http://www.w3.org/2001/XMLSchema" xmlns:xs="http://www.w3.org/2001/XMLSchema" xmlns:p="http://schemas.microsoft.com/office/2006/metadata/properties" xmlns:ns2="5c136f9e-4c62-4529-96d7-4d45c08bd7fe" xmlns:ns3="09521594-1c3f-4dc0-883b-87d08b31ebb9" targetNamespace="http://schemas.microsoft.com/office/2006/metadata/properties" ma:root="true" ma:fieldsID="4eb2e20bf2b36787a5435a6177a3e3c1" ns2:_="" ns3:_="">
    <xsd:import namespace="5c136f9e-4c62-4529-96d7-4d45c08bd7fe"/>
    <xsd:import namespace="09521594-1c3f-4dc0-883b-87d08b31ebb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136f9e-4c62-4529-96d7-4d45c08bd7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521594-1c3f-4dc0-883b-87d08b31ebb9"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8BF694-7624-463F-AA08-43D80EA8B40C}">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e5d49f1a-883a-471c-a3c4-8913f99a939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F19087E-3267-4A65-BAF7-AE2A0DBE85E9}"/>
</file>

<file path=customXml/itemProps3.xml><?xml version="1.0" encoding="utf-8"?>
<ds:datastoreItem xmlns:ds="http://schemas.openxmlformats.org/officeDocument/2006/customXml" ds:itemID="{EA9847C7-B7EB-4E89-8018-314A163540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MIGUEL</dc:creator>
  <cp:lastModifiedBy>González Vicente, Carmen</cp:lastModifiedBy>
  <cp:lastPrinted>2019-08-09T10:42:23Z</cp:lastPrinted>
  <dcterms:created xsi:type="dcterms:W3CDTF">2019-05-10T10:42:59Z</dcterms:created>
  <dcterms:modified xsi:type="dcterms:W3CDTF">2020-03-03T10:50:04Z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262214b-4402-4fd7-9e7a-cd3557d9ab45_Enabled">
    <vt:lpwstr>True</vt:lpwstr>
  </property>
  <property fmtid="{D5CDD505-2E9C-101B-9397-08002B2CF9AE}" pid="3" name="MSIP_Label_3262214b-4402-4fd7-9e7a-cd3557d9ab45_SiteId">
    <vt:lpwstr>d3d40c49-151b-4845-b6de-f08b75bdb984</vt:lpwstr>
  </property>
  <property fmtid="{D5CDD505-2E9C-101B-9397-08002B2CF9AE}" pid="4" name="MSIP_Label_3262214b-4402-4fd7-9e7a-cd3557d9ab45_Owner">
    <vt:lpwstr>CGOV@enresa.es</vt:lpwstr>
  </property>
  <property fmtid="{D5CDD505-2E9C-101B-9397-08002B2CF9AE}" pid="5" name="MSIP_Label_3262214b-4402-4fd7-9e7a-cd3557d9ab45_SetDate">
    <vt:lpwstr>2019-12-10T08:31:53.7337269Z</vt:lpwstr>
  </property>
  <property fmtid="{D5CDD505-2E9C-101B-9397-08002B2CF9AE}" pid="6" name="MSIP_Label_3262214b-4402-4fd7-9e7a-cd3557d9ab45_Name">
    <vt:lpwstr>Pública</vt:lpwstr>
  </property>
  <property fmtid="{D5CDD505-2E9C-101B-9397-08002B2CF9AE}" pid="7" name="MSIP_Label_3262214b-4402-4fd7-9e7a-cd3557d9ab45_Application">
    <vt:lpwstr>Microsoft Azure Information Protection</vt:lpwstr>
  </property>
  <property fmtid="{D5CDD505-2E9C-101B-9397-08002B2CF9AE}" pid="8" name="MSIP_Label_3262214b-4402-4fd7-9e7a-cd3557d9ab45_ActionId">
    <vt:lpwstr>3f758050-c3c8-4122-a22b-0e461db260a6</vt:lpwstr>
  </property>
  <property fmtid="{D5CDD505-2E9C-101B-9397-08002B2CF9AE}" pid="9" name="MSIP_Label_3262214b-4402-4fd7-9e7a-cd3557d9ab45_Extended_MSFT_Method">
    <vt:lpwstr>Automatic</vt:lpwstr>
  </property>
  <property fmtid="{D5CDD505-2E9C-101B-9397-08002B2CF9AE}" pid="10" name="Sensitivity">
    <vt:lpwstr>Pública</vt:lpwstr>
  </property>
  <property fmtid="{D5CDD505-2E9C-101B-9397-08002B2CF9AE}" pid="11" name="ContentTypeId">
    <vt:lpwstr>0x01010030E42E925AEB0D428E82179EA616534B</vt:lpwstr>
  </property>
</Properties>
</file>