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codeName="ThisWorkbook" defaultThemeVersion="166925"/>
  <mc:AlternateContent xmlns:mc="http://schemas.openxmlformats.org/markup-compatibility/2006">
    <mc:Choice Requires="x15">
      <x15ac:absPath xmlns:x15ac="http://schemas.microsoft.com/office/spreadsheetml/2010/11/ac" url="https://enresa-my.sharepoint.com/personal/jdul_enresa_es/Documents/EQUIPO PROYECTOS CLAUSURA SMG/4. Proyecto de ejecución Modificaciones Mecanicas/Documentos de licitación/"/>
    </mc:Choice>
  </mc:AlternateContent>
  <xr:revisionPtr revIDLastSave="6" documentId="13_ncr:1_{183CEA88-3BB3-438C-B1FE-05D7159EB4BC}" xr6:coauthVersionLast="47" xr6:coauthVersionMax="47" xr10:uidLastSave="{7C6134F0-2763-4DB6-8C23-499EEF1E84E4}"/>
  <workbookProtection workbookAlgorithmName="SHA-512" workbookHashValue="6Ivp3xFuTui/23RnlQ/mUhCitMaJjJRIe5ekRSknaL5QmrGmaUpiogg4FzNzAhygSpdrxj+h1n88HRnqr0QbFA==" workbookSaltValue="8YWn5LYAXRyUpftp/ZUAPQ==" workbookSpinCount="100000" lockStructure="1"/>
  <bookViews>
    <workbookView xWindow="-120" yWindow="-120" windowWidth="29040" windowHeight="15840" tabRatio="822"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Instrucciones!$B$1:$S$20</definedName>
    <definedName name="_xlnm.Print_Area" localSheetId="1">'Modelo de oferta económica'!$B$2:$H$454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27" i="1" l="1"/>
  <c r="I424" i="1"/>
  <c r="I25" i="1" s="1"/>
  <c r="E25" i="1" s="1"/>
  <c r="I349" i="1" l="1"/>
  <c r="J348" i="1"/>
  <c r="H349" i="1" s="1"/>
  <c r="I345" i="1"/>
  <c r="J344" i="1"/>
  <c r="H345" i="1" s="1"/>
  <c r="I341" i="1"/>
  <c r="J340" i="1"/>
  <c r="H341" i="1" s="1"/>
  <c r="I337" i="1"/>
  <c r="J336" i="1"/>
  <c r="H337" i="1" s="1"/>
  <c r="I333" i="1"/>
  <c r="J332" i="1"/>
  <c r="H333" i="1" s="1"/>
  <c r="I329" i="1"/>
  <c r="J328" i="1"/>
  <c r="H329" i="1" s="1"/>
  <c r="I325" i="1"/>
  <c r="J324" i="1"/>
  <c r="H325" i="1" s="1"/>
  <c r="I321" i="1"/>
  <c r="J320" i="1"/>
  <c r="H321" i="1" s="1"/>
  <c r="I317" i="1"/>
  <c r="J316" i="1"/>
  <c r="H317" i="1" s="1"/>
  <c r="I313" i="1"/>
  <c r="J312" i="1"/>
  <c r="H313" i="1" s="1"/>
  <c r="I309" i="1"/>
  <c r="J308" i="1"/>
  <c r="H309" i="1" s="1"/>
  <c r="I253" i="1"/>
  <c r="J252" i="1"/>
  <c r="H253" i="1" s="1"/>
  <c r="I249" i="1"/>
  <c r="J248" i="1"/>
  <c r="H249" i="1" s="1"/>
  <c r="I245" i="1"/>
  <c r="J244" i="1"/>
  <c r="H245" i="1" s="1"/>
  <c r="I241" i="1"/>
  <c r="J240" i="1"/>
  <c r="H241" i="1" s="1"/>
  <c r="I237" i="1"/>
  <c r="J236" i="1"/>
  <c r="H237" i="1" s="1"/>
  <c r="I233" i="1"/>
  <c r="J232" i="1"/>
  <c r="H233" i="1" s="1"/>
  <c r="I229" i="1"/>
  <c r="J228" i="1"/>
  <c r="H229" i="1" s="1"/>
  <c r="I225" i="1"/>
  <c r="J224" i="1"/>
  <c r="H225" i="1" s="1"/>
  <c r="I221" i="1"/>
  <c r="J220" i="1"/>
  <c r="H221" i="1" s="1"/>
  <c r="I217" i="1"/>
  <c r="J216" i="1"/>
  <c r="H217" i="1" s="1"/>
  <c r="I213" i="1"/>
  <c r="J212" i="1"/>
  <c r="H213" i="1" s="1"/>
  <c r="I209" i="1"/>
  <c r="J208" i="1"/>
  <c r="H209" i="1" s="1"/>
  <c r="I205" i="1"/>
  <c r="J204" i="1"/>
  <c r="H205" i="1" s="1"/>
  <c r="I201" i="1"/>
  <c r="J200" i="1"/>
  <c r="H201" i="1" s="1"/>
  <c r="I197" i="1"/>
  <c r="J196" i="1"/>
  <c r="H197" i="1" s="1"/>
  <c r="I193" i="1"/>
  <c r="J192" i="1"/>
  <c r="H193" i="1" s="1"/>
  <c r="I189" i="1"/>
  <c r="J188" i="1"/>
  <c r="H189" i="1" s="1"/>
  <c r="J132" i="1" l="1"/>
  <c r="H133" i="1" s="1"/>
  <c r="J432" i="1" l="1"/>
  <c r="H433" i="1" s="1"/>
  <c r="I433" i="1"/>
  <c r="I430" i="1" s="1"/>
  <c r="I26" i="1" s="1"/>
  <c r="E26" i="1" s="1"/>
  <c r="J436" i="1"/>
  <c r="H437" i="1" s="1"/>
  <c r="I437" i="1"/>
  <c r="J440" i="1"/>
  <c r="H441" i="1" s="1"/>
  <c r="I441" i="1"/>
  <c r="J444" i="1"/>
  <c r="H445" i="1" s="1"/>
  <c r="I445" i="1"/>
  <c r="J448" i="1"/>
  <c r="H449" i="1" s="1"/>
  <c r="I449" i="1"/>
  <c r="J452" i="1"/>
  <c r="H453" i="1" s="1"/>
  <c r="I453" i="1"/>
  <c r="J426" i="1"/>
  <c r="H427" i="1" s="1"/>
  <c r="H424" i="1" s="1"/>
  <c r="J412" i="1"/>
  <c r="H413" i="1" s="1"/>
  <c r="I413" i="1"/>
  <c r="I410" i="1" s="1"/>
  <c r="I24" i="1" s="1"/>
  <c r="J416" i="1"/>
  <c r="H417" i="1" s="1"/>
  <c r="I417" i="1"/>
  <c r="J420" i="1"/>
  <c r="H421" i="1" s="1"/>
  <c r="I421" i="1"/>
  <c r="J354" i="1"/>
  <c r="H355" i="1" s="1"/>
  <c r="I355" i="1"/>
  <c r="J358" i="1"/>
  <c r="H359" i="1" s="1"/>
  <c r="I359" i="1"/>
  <c r="J362" i="1"/>
  <c r="H363" i="1" s="1"/>
  <c r="I363" i="1"/>
  <c r="J366" i="1"/>
  <c r="H367" i="1" s="1"/>
  <c r="I367" i="1"/>
  <c r="J370" i="1"/>
  <c r="H371" i="1" s="1"/>
  <c r="I371" i="1"/>
  <c r="J374" i="1"/>
  <c r="H375" i="1" s="1"/>
  <c r="I375" i="1"/>
  <c r="J378" i="1"/>
  <c r="H379" i="1" s="1"/>
  <c r="I379" i="1"/>
  <c r="J382" i="1"/>
  <c r="H383" i="1" s="1"/>
  <c r="I383" i="1"/>
  <c r="J386" i="1"/>
  <c r="H387" i="1" s="1"/>
  <c r="I387" i="1"/>
  <c r="J390" i="1"/>
  <c r="H391" i="1" s="1"/>
  <c r="I391" i="1"/>
  <c r="J394" i="1"/>
  <c r="H395" i="1" s="1"/>
  <c r="I395" i="1"/>
  <c r="J398" i="1"/>
  <c r="H399" i="1" s="1"/>
  <c r="I399" i="1"/>
  <c r="J402" i="1"/>
  <c r="H403" i="1" s="1"/>
  <c r="I403" i="1"/>
  <c r="J406" i="1"/>
  <c r="H407" i="1" s="1"/>
  <c r="I407" i="1"/>
  <c r="J292" i="1"/>
  <c r="H293" i="1" s="1"/>
  <c r="I293" i="1"/>
  <c r="J296" i="1"/>
  <c r="H297" i="1" s="1"/>
  <c r="I297" i="1"/>
  <c r="J300" i="1"/>
  <c r="H301" i="1" s="1"/>
  <c r="I301" i="1"/>
  <c r="J304" i="1"/>
  <c r="H305" i="1" s="1"/>
  <c r="I305" i="1"/>
  <c r="J258" i="1"/>
  <c r="H259" i="1" s="1"/>
  <c r="I259" i="1"/>
  <c r="J262" i="1"/>
  <c r="H263" i="1" s="1"/>
  <c r="I263" i="1"/>
  <c r="J266" i="1"/>
  <c r="H267" i="1" s="1"/>
  <c r="I267" i="1"/>
  <c r="J270" i="1"/>
  <c r="H271" i="1" s="1"/>
  <c r="I271" i="1"/>
  <c r="J274" i="1"/>
  <c r="H275" i="1" s="1"/>
  <c r="I275" i="1"/>
  <c r="J278" i="1"/>
  <c r="H279" i="1" s="1"/>
  <c r="I279" i="1"/>
  <c r="J282" i="1"/>
  <c r="H283" i="1" s="1"/>
  <c r="I283" i="1"/>
  <c r="J286" i="1"/>
  <c r="H287" i="1" s="1"/>
  <c r="I287" i="1"/>
  <c r="J120" i="1"/>
  <c r="H121" i="1" s="1"/>
  <c r="I121" i="1"/>
  <c r="J124" i="1"/>
  <c r="H125" i="1" s="1"/>
  <c r="I125" i="1"/>
  <c r="J128" i="1"/>
  <c r="H129" i="1" s="1"/>
  <c r="I129" i="1"/>
  <c r="I133" i="1"/>
  <c r="J136" i="1"/>
  <c r="H137" i="1" s="1"/>
  <c r="I137" i="1"/>
  <c r="J140" i="1"/>
  <c r="H141" i="1" s="1"/>
  <c r="I141" i="1"/>
  <c r="J144" i="1"/>
  <c r="H145" i="1" s="1"/>
  <c r="I145" i="1"/>
  <c r="J148" i="1"/>
  <c r="H149" i="1" s="1"/>
  <c r="I149" i="1"/>
  <c r="J152" i="1"/>
  <c r="H153" i="1" s="1"/>
  <c r="I153" i="1"/>
  <c r="J156" i="1"/>
  <c r="H157" i="1" s="1"/>
  <c r="I157" i="1"/>
  <c r="J160" i="1"/>
  <c r="H161" i="1" s="1"/>
  <c r="I161" i="1"/>
  <c r="J164" i="1"/>
  <c r="H165" i="1" s="1"/>
  <c r="I165" i="1"/>
  <c r="J168" i="1"/>
  <c r="H169" i="1" s="1"/>
  <c r="I169" i="1"/>
  <c r="J172" i="1"/>
  <c r="H173" i="1" s="1"/>
  <c r="I173" i="1"/>
  <c r="J176" i="1"/>
  <c r="H177" i="1" s="1"/>
  <c r="I177" i="1"/>
  <c r="J180" i="1"/>
  <c r="H181" i="1" s="1"/>
  <c r="I181" i="1"/>
  <c r="J184" i="1"/>
  <c r="H185" i="1" s="1"/>
  <c r="I185" i="1"/>
  <c r="J74" i="1"/>
  <c r="H75" i="1" s="1"/>
  <c r="I75" i="1"/>
  <c r="J78" i="1"/>
  <c r="H79" i="1" s="1"/>
  <c r="I79" i="1"/>
  <c r="J82" i="1"/>
  <c r="H83" i="1" s="1"/>
  <c r="I83" i="1"/>
  <c r="J86" i="1"/>
  <c r="H87" i="1" s="1"/>
  <c r="I87" i="1"/>
  <c r="J90" i="1"/>
  <c r="H91" i="1" s="1"/>
  <c r="I91" i="1"/>
  <c r="J94" i="1"/>
  <c r="H95" i="1" s="1"/>
  <c r="I95" i="1"/>
  <c r="J98" i="1"/>
  <c r="H99" i="1" s="1"/>
  <c r="I99" i="1"/>
  <c r="J102" i="1"/>
  <c r="H103" i="1" s="1"/>
  <c r="I103" i="1"/>
  <c r="J106" i="1"/>
  <c r="H107" i="1" s="1"/>
  <c r="I107" i="1"/>
  <c r="J110" i="1"/>
  <c r="H111" i="1" s="1"/>
  <c r="I111" i="1"/>
  <c r="J114" i="1"/>
  <c r="H115" i="1" s="1"/>
  <c r="I115" i="1"/>
  <c r="J52" i="1"/>
  <c r="H53" i="1" s="1"/>
  <c r="J56" i="1"/>
  <c r="H57" i="1" s="1"/>
  <c r="J60" i="1"/>
  <c r="H61" i="1" s="1"/>
  <c r="J64" i="1"/>
  <c r="H65" i="1" s="1"/>
  <c r="J68" i="1"/>
  <c r="H69" i="1" s="1"/>
  <c r="I53" i="1"/>
  <c r="I57" i="1"/>
  <c r="I61" i="1"/>
  <c r="I65" i="1"/>
  <c r="I69" i="1"/>
  <c r="H430" i="1" l="1"/>
  <c r="H410" i="1"/>
  <c r="E24" i="1" s="1"/>
  <c r="H352" i="1"/>
  <c r="H290" i="1"/>
  <c r="H256" i="1"/>
  <c r="H118" i="1"/>
  <c r="H50" i="1"/>
  <c r="H72" i="1"/>
  <c r="I352" i="1"/>
  <c r="I23" i="1" s="1"/>
  <c r="E23" i="1" s="1"/>
  <c r="I290" i="1"/>
  <c r="I22" i="1" s="1"/>
  <c r="I256" i="1"/>
  <c r="I21" i="1" s="1"/>
  <c r="E21" i="1" s="1"/>
  <c r="I118" i="1"/>
  <c r="I20" i="1" s="1"/>
  <c r="I72" i="1"/>
  <c r="I19" i="1" s="1"/>
  <c r="E19" i="1" s="1"/>
  <c r="I50" i="1"/>
  <c r="I18" i="1" s="1"/>
  <c r="E18" i="1" s="1"/>
  <c r="E22" i="1" l="1"/>
  <c r="E20" i="1"/>
  <c r="E27" i="1" l="1"/>
  <c r="I27" i="1" s="1"/>
</calcChain>
</file>

<file path=xl/sharedStrings.xml><?xml version="1.0" encoding="utf-8"?>
<sst xmlns="http://schemas.openxmlformats.org/spreadsheetml/2006/main" count="798" uniqueCount="304">
  <si>
    <t>CAPÍTULO 1</t>
  </si>
  <si>
    <t>Partida</t>
  </si>
  <si>
    <t>Precio Unitario</t>
  </si>
  <si>
    <t>Medición</t>
  </si>
  <si>
    <t>Importe</t>
  </si>
  <si>
    <t>m</t>
  </si>
  <si>
    <t>Ud.</t>
  </si>
  <si>
    <t>CAPÍTULO 2</t>
  </si>
  <si>
    <t>CAPÍTULO 3</t>
  </si>
  <si>
    <t>CAPÍTULO 4</t>
  </si>
  <si>
    <t>CAPÍTULO 5</t>
  </si>
  <si>
    <t>CAPÍTULO 6</t>
  </si>
  <si>
    <t>CAPÍTULO 7</t>
  </si>
  <si>
    <t>CAPÍTULO 8</t>
  </si>
  <si>
    <t>CAPÍTULO 9</t>
  </si>
  <si>
    <t>GESTIÓN DE RESIDUOS</t>
  </si>
  <si>
    <t>CONTROL DE CALIDAD</t>
  </si>
  <si>
    <t>Dossier de Calidad Final</t>
  </si>
  <si>
    <t>SEGURIDAD Y SALUD</t>
  </si>
  <si>
    <t>Sistemas de protección colectiva</t>
  </si>
  <si>
    <t>TOTAL PROYECTO</t>
  </si>
  <si>
    <t>Importe (€)</t>
  </si>
  <si>
    <t>P.A.</t>
  </si>
  <si>
    <t>Precio</t>
  </si>
  <si>
    <t>MODELO DE OFERTA ECONÓMICA</t>
  </si>
  <si>
    <t>D/Dª……………………… con domicilio en.…………………., enterado de la convocatoria de procedimiento de licitación para la contratación del suministro/servicio de ………………………………………….., expediente nº…………..,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</si>
  <si>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</si>
  <si>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</si>
  <si>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</si>
  <si>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</si>
  <si>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</si>
  <si>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</si>
  <si>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</si>
  <si>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</si>
  <si>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</si>
  <si>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</si>
  <si>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</si>
  <si>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</si>
  <si>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</si>
  <si>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</si>
  <si>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</si>
  <si>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</si>
  <si>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licitador solo rellenará las celdas en naranja de la pestaña "Modelo de oferta Económica", que se corresponden con el importe ofertado de cada precio unitario y partida alzada de cada una de las partidas. El archivo calcula automaticamente el importe total.</t>
  </si>
  <si>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</si>
  <si>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</si>
  <si>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t>Y para que conste, firmo la presente declaración en …................….......... a…..de…………...... 2023.</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</si>
  <si>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</si>
  <si>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</si>
  <si>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</si>
  <si>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TOTAL CAPÍTULO 1 - ACTIVIDADES PREPARATORIAS E INGENIERÍA DE OBRA</t>
  </si>
  <si>
    <t>TOTAL CAPÍTULO 3 - SUMINISTRO DE MATERIALES DE TUBERÍAS</t>
  </si>
  <si>
    <t>TOTAL CAPÍTULO 4 - SUMINISTRO, FABRICACIÓN Y MONTAJE DE SOPORTES</t>
  </si>
  <si>
    <t>TOTAL CAPÍTULO 5 - FABRICACIÓN Y MONTAJE DE TUBERÍAS</t>
  </si>
  <si>
    <t>TOTAL CAPÍTULO 6 - ENSAYOS Y PRUEBAS A REALIZAR</t>
  </si>
  <si>
    <t>Formación de acceso a Instalación y movilización de personal</t>
  </si>
  <si>
    <t>ACTIVIDADES PREPARATORIAS Y MANO DE OBRA INDIRECTA PROYECTO</t>
  </si>
  <si>
    <t>Inspección previa ejecución y replanteo trazados</t>
  </si>
  <si>
    <t>Diseño y documentación del proyecto</t>
  </si>
  <si>
    <t>Seguimiento y Supervisión Ejecución Proyecto</t>
  </si>
  <si>
    <t xml:space="preserve">Implantación de casetas modulares para personal </t>
  </si>
  <si>
    <t xml:space="preserve">TRABAJOS PREVIOS DESTINADOS A RESOLVER INTERFERENCIAS </t>
  </si>
  <si>
    <t>PROYECTO DE EJECUCIÓN DE LAS OBRAS RELATIVAS A MODIFICACIONES MECÁNICAS DE LA FASE 1 DE DESMANTELAMIENTO DE LA CENTRAL NUCLEAR SANTA MARÍA DE GAROÑA</t>
  </si>
  <si>
    <t>ANEXO 5</t>
  </si>
  <si>
    <t>TOTAL CAPÍTULO 2 - TRABAJOS PREVIOS, RESOLUCIÓN DE INTERFERENCIAS</t>
  </si>
  <si>
    <t>TOTAL CAPÍTULO 7 - GESTIÓN DE RESIDUOS.</t>
  </si>
  <si>
    <t>TOTAL CAPÍTULO 8 - CONTROL DE CALIDAD.</t>
  </si>
  <si>
    <t>TOTAL CAPÍTULO 9 - SEGURIDAD Y SALUD.</t>
  </si>
  <si>
    <t>Partida alzada de abono íntegro para la realización por parte del personal involucrado de las formaciones requeridas para su acceso a C.N. Sta. María de Garoña así como trámites administrativos necesarios. Asimismo, incluye la movilización a obra del equipo de trabajo.</t>
  </si>
  <si>
    <t>001</t>
  </si>
  <si>
    <t>002</t>
  </si>
  <si>
    <t>Partida alzada de abono íntegro para la realización de una inspección en detalle previa al inicio de los trabajos en la instalación.</t>
  </si>
  <si>
    <t>003</t>
  </si>
  <si>
    <t>Partida alzada de abono íntegro para la redacción de documentación de ingeniería de obra y montaje, así como planificación de trabajos. Incluye la redacción de procedimientos, aclaraciones e informes solicitados por Enresa.</t>
  </si>
  <si>
    <t>004</t>
  </si>
  <si>
    <t>Partida alzada de abono íntegro para la realización por parte del Jefe de Obra y técnicos competentes del seguimiento de las actividades.</t>
  </si>
  <si>
    <t>Alquiler durante 6 meses de una caseta doble para oficinas (4 personas) y una caseta con funciones de vestuario (8 personas) junto con mobiliario necesario, equipos climatización... También incluye el coste del transporte (entrega y recogida) así como instalación y desmontaje.</t>
  </si>
  <si>
    <t>005</t>
  </si>
  <si>
    <t>006</t>
  </si>
  <si>
    <t>007</t>
  </si>
  <si>
    <t>Desplazar puesto fijo de telefonía en zona T1.06.01</t>
  </si>
  <si>
    <t>Desplazar el puesto fijo de telefonía existente unos metros. Incluye la sustitución del actual cable de audio y la ubicación del cable retirado en CMTs.</t>
  </si>
  <si>
    <t>Desplazar pulsador SWMT-T1.1.6 de alarma de incendios en zona T1.01.06</t>
  </si>
  <si>
    <t>Desplazar el pulsador de alarma de incendio existente unos metros.  Incluye la sustitución de cableado y ubicación de cable retirado en CMTs.</t>
  </si>
  <si>
    <t>008</t>
  </si>
  <si>
    <t>Desplazar Conduit en zona T1.05.04</t>
  </si>
  <si>
    <t>Partida alzada de abono íntegro para desplazar conduit y eliminar interferencia</t>
  </si>
  <si>
    <t>009</t>
  </si>
  <si>
    <t>Realización de penetración en muro de 820 x 335 usando maquinaria, incluido sellado RF y ubicación en CMTs de material estructural retirado.</t>
  </si>
  <si>
    <t>Realizar penetración en muro para paso tuberías CST/DWS</t>
  </si>
  <si>
    <t>010</t>
  </si>
  <si>
    <t>Interferencia Rack de tuberías en zona T1.04.02</t>
  </si>
  <si>
    <t>Partida alzada de abono íntegro para eliminar rack de tuberías.</t>
  </si>
  <si>
    <t>Interferencia cuadro eléctrico Condemín PNL-2279 en zona T1.04.02</t>
  </si>
  <si>
    <t>Partida alzada de abono íntegro para retirada de cuadro eléctrico</t>
  </si>
  <si>
    <t>011</t>
  </si>
  <si>
    <t>012</t>
  </si>
  <si>
    <t>Interferencia Línea 12"-CCS-501</t>
  </si>
  <si>
    <t>013</t>
  </si>
  <si>
    <t>014</t>
  </si>
  <si>
    <t>015</t>
  </si>
  <si>
    <t>016</t>
  </si>
  <si>
    <t>Retirada de 28,32 metros de tubería, 1 codo, 7 soportes y un accesorio para purga de línea. Incluye corte y ubicación en CMTs de material retirado y colocación de tapones.</t>
  </si>
  <si>
    <t>Retirada de 6 metros de tubería, 4 codos, 1 manguito, 1 válvula y 1 soporte.  Incluye corte y ubicación en CMTs de material retirado y colocación de tapones.</t>
  </si>
  <si>
    <t>Interferencia Línea 2-1/2"-DW-CO1</t>
  </si>
  <si>
    <t>Interferencia Líneas 8"-CST-CO7 y 2"-C-2128</t>
  </si>
  <si>
    <t>Interferencia para modificación PCI una vez ejecutada la modificación CST/DWS. Retirada de 3,3 metros, 5 codos y 1 soporte de línea 8"-CST-C07. Retirada de 5 metros, 5 codos y un 1 soporte de línea 2"-C-2128. Incluye el corte de elementos y ubicación en CMTs y la colocación de tapones.</t>
  </si>
  <si>
    <t>Modificación soporte</t>
  </si>
  <si>
    <t>Trabajo a realizar una vez ejecutada la modificación en tuberías CST/DWS. Cambiar la parte estructural del SOP-CST-326 y pasarla al SOP-CST-336</t>
  </si>
  <si>
    <t>Interferencia líneas 2-1/2"-FP-502-1/3 y 2-1/2"-FP-1320</t>
  </si>
  <si>
    <t>Retirada de 6 metros y codos de línea de 2-1/2". Se incluye el corte y ubicación en CMTs de material retirado y colocación de tapones.</t>
  </si>
  <si>
    <t>SUMINISTRO DE MATERIALES DE TUBERÍAS</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</si>
  <si>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</si>
  <si>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</si>
  <si>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</si>
  <si>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</si>
  <si>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</si>
  <si>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</si>
  <si>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</si>
  <si>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</si>
  <si>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</si>
  <si>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</si>
  <si>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</si>
  <si>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</si>
  <si>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</si>
  <si>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</si>
  <si>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</si>
  <si>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</si>
  <si>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</si>
  <si>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</si>
  <si>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</si>
  <si>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</si>
  <si>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</si>
  <si>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</si>
  <si>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</si>
  <si>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</si>
  <si>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</si>
  <si>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</si>
  <si>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</si>
  <si>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</si>
  <si>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</si>
  <si>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</si>
  <si>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</si>
  <si>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</si>
  <si>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</si>
  <si>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</si>
  <si>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Tubería de acero inoxidable 8" STD ASME SA312 TP304</t>
  </si>
  <si>
    <t>Tubería de acero inoxidable 2" STD ASME SA312 TP304</t>
  </si>
  <si>
    <t>Tubería de acero inoxidable 1" STD ASME SA312 TP304</t>
  </si>
  <si>
    <t>Tubería de acero inoxidable 3/4" STD ASME SA312 TP304</t>
  </si>
  <si>
    <t>Tubería de acero inoxidable 1" STD ASTM A312 TP304</t>
  </si>
  <si>
    <t>Tubería de acero inoxidable 3/4" STD ASTM A312 TP304</t>
  </si>
  <si>
    <t>Tubería de acero inoxidable 1-1/2" STD ASTM A312 TP304</t>
  </si>
  <si>
    <t>Tubería de acero al carbono 2-1/2" STD ASTM A312 A-106 Gr.B</t>
  </si>
  <si>
    <t>SUMINISTRO, FABRICACIÓN Y MONTAJE DE SOPORTES</t>
  </si>
  <si>
    <t>Válvula de compuerta 1" SW150# ASME SA182 F316</t>
  </si>
  <si>
    <t>Válvula de compuerta 3/4" SW150# ASME SA182 F316</t>
  </si>
  <si>
    <t>Válvula de compuerta 1" SW150# ASTM A182 F316</t>
  </si>
  <si>
    <t>Codo 8"90º  RLBW STD ASME SA403 WP304</t>
  </si>
  <si>
    <t>Codo 8" 45º RLBW STD ASME SA403 WP304</t>
  </si>
  <si>
    <t>Codo 1" 90º 3000#SW ASME SA182 F304</t>
  </si>
  <si>
    <t>Codo 3/4" 90º 3000#SW ASME SA182 F304</t>
  </si>
  <si>
    <t>Codo 1-1/2" 90º 3000#SW ASTM A182 F304</t>
  </si>
  <si>
    <t>Codo 1-1/2" 45º 3000#SW ASTM A182 F304</t>
  </si>
  <si>
    <t>Codo 1" 90º 3000#SW ASTM A182 F304</t>
  </si>
  <si>
    <t>Codo 2-1/2" 90º RL BW STD ASTM-234 WPB</t>
  </si>
  <si>
    <t>Codo 2-1/2" 45º RL BW STD ASTM-234 WPB</t>
  </si>
  <si>
    <t>Sockolet 8"x2" 3000#BWxSW ASME SA182 F304</t>
  </si>
  <si>
    <t>Sockolet 8" x 1" 3000#BWxSW ASME SA182 F304</t>
  </si>
  <si>
    <t>Sockolet 8" X 3/4" 3000# BWxSW ASME SA182 F304</t>
  </si>
  <si>
    <t>Tapón 2" 3000#SW ASME SA182 F304</t>
  </si>
  <si>
    <t>Snaplock 1" Roscado NPT ASTM A182 F304</t>
  </si>
  <si>
    <t>Snaplock 3/4" Roscado NPT ASTM A182 F304</t>
  </si>
  <si>
    <t>Manguito 3/4" 3000#SW ASME SA182 F304</t>
  </si>
  <si>
    <t>Manguito 1-1/2" 3000#SW ASTM A182 F304</t>
  </si>
  <si>
    <t>TEE 1-1/2" 3000#SW ASTM A182 F304</t>
  </si>
  <si>
    <t>Reducción injerta 1-1/2" x 1" 3000#SW ASTM A182 F304</t>
  </si>
  <si>
    <t>Reducción injerta 1-1/2" x 3/4" 3000#SW ASTM A182 F304</t>
  </si>
  <si>
    <t>Junta 3/4" 150#RF AISI 304 Grafito con anillo central ASME B16.20</t>
  </si>
  <si>
    <t>Brida Ciega 3/4" 150# ASTM A182 F304</t>
  </si>
  <si>
    <t>TEE 2-1/2" BW STD ASTM-234 WPB</t>
  </si>
  <si>
    <t>051</t>
  </si>
  <si>
    <t>052</t>
  </si>
  <si>
    <t>053</t>
  </si>
  <si>
    <t>054</t>
  </si>
  <si>
    <t>055</t>
  </si>
  <si>
    <t>056</t>
  </si>
  <si>
    <t>057</t>
  </si>
  <si>
    <t>058</t>
  </si>
  <si>
    <t>059</t>
  </si>
  <si>
    <t>060</t>
  </si>
  <si>
    <t>061</t>
  </si>
  <si>
    <t xml:space="preserve">Suministro de soportes de 0 a 10 kg (Soportes CST/DWS tipos 5a-21-22-24 y soportes PCI-1878/1927, 2217, 2222, 2219, 2221 y 2225)       </t>
  </si>
  <si>
    <t xml:space="preserve">Fabricación y montaje de soportes de 0 a 10 Kg (Soportes CST/DWS tipos 5a-21-22-24 y soportes PCI-1878/1927, 2217, 2222, 2219, 2221 y 2225)       </t>
  </si>
  <si>
    <t>Incluye Suministo de acero laminado UNE-EN 10025 S275JR, S355JR, abarcones y pernos de anclaje.</t>
  </si>
  <si>
    <t>Incluye Mano de obra montaje perfiles y placas de acero S275JR y S355JR, pintura de perfiles y placas y montaje de abarcones y pernos.</t>
  </si>
  <si>
    <t xml:space="preserve">Suministro de soportes de 10 a 25 kg (CST/DWS tipo 5b-6-7-10-12-13-14-15-17-18-19-23 y PCI-2216, 2218, 2220, 2223, 2224, 2226 y 2227)       </t>
  </si>
  <si>
    <t>Suministro de soportes de 25 a 50 kg (Soportes CST/DWS tipo 1-2-3-4-8-9-16 y 20)</t>
  </si>
  <si>
    <t xml:space="preserve">Fabricación y montaje de soportes de 10 a 25 Kg (CST/DWS tipo 5b-6-7-10-12-13-14-15-17-18-19-23 y PCI-2216, 2218, 2220, 2223, 2224, 2226 y 2227)       </t>
  </si>
  <si>
    <t>Fabricación y montaje de soportes de 25 a 50 kg (Soportes CST/DWS tipo 1-2-3-4-8-9-16 y 20)</t>
  </si>
  <si>
    <t>Suministro de soportes &gt; 100 kg. (Soportes CST/DWS tipo 11 y 25)</t>
  </si>
  <si>
    <t>Fabricación y montaje de soportes &gt; 100 kg. (Soportes CST/DWS tipo 11 y 25)</t>
  </si>
  <si>
    <t>FABRICACIÓN Y MONTAJE DE TUBERÍAS</t>
  </si>
  <si>
    <t>062</t>
  </si>
  <si>
    <t>063</t>
  </si>
  <si>
    <t>064</t>
  </si>
  <si>
    <t>065</t>
  </si>
  <si>
    <t>066</t>
  </si>
  <si>
    <t>067</t>
  </si>
  <si>
    <t>068</t>
  </si>
  <si>
    <t>069</t>
  </si>
  <si>
    <t>070</t>
  </si>
  <si>
    <t>071</t>
  </si>
  <si>
    <t>072</t>
  </si>
  <si>
    <t>073</t>
  </si>
  <si>
    <t xml:space="preserve">Soldadura de tubería de 8" en acero inoxidable  (1/8") BW (Butt Weld) </t>
  </si>
  <si>
    <t>Realización de soldaduras Butt Weld en tubería de 8" con garganta de cordón de soldadura de 1/8"</t>
  </si>
  <si>
    <t xml:space="preserve">Soldadura de tubería de 2" en acero inoxidable (1/16") SW (Socket Weld)              </t>
  </si>
  <si>
    <t>Realización de soldaduras Socket Weld en tubería de 2"" con garganta de cordón de soldadura de 1/16"</t>
  </si>
  <si>
    <t>Soldadura de tubería de 1-1/2" en acero inoxidable (1/16") SW (Socket Weld)</t>
  </si>
  <si>
    <t>Realización de soldaduras Socket Weld en tubería de 1-1/2"" con garganta de cordón de soldadura de 1/16"</t>
  </si>
  <si>
    <t xml:space="preserve">Soldadura de tubería de 1" en acero inoxidable (1/16") SW (Socket weld)  </t>
  </si>
  <si>
    <t>Realización de soldaduras Socket Weld en tubería de 1" con garganta de cordón de soldadura de 1/16"</t>
  </si>
  <si>
    <t xml:space="preserve">Soldadura de tubería de 3/4" en acero inoxidable (1/16") SW (Socket weld)  </t>
  </si>
  <si>
    <t>Realización de soldaduras Socket Weld en tubería de 3/4" con garganta de cordón de soldadura de 1/16"</t>
  </si>
  <si>
    <t>Realización de soldaduras sockolet en derivaciones de tubería de 2"</t>
  </si>
  <si>
    <t>Soldadura en acero inoxidable - sockolet 2"</t>
  </si>
  <si>
    <t>Soldadura en acero inoxidable - sockolet 1"</t>
  </si>
  <si>
    <t>Soldadura en acero inoxidable - sockolet 3/4"</t>
  </si>
  <si>
    <t>Realización de soldaduras sockolet en derivaciones de tubería de 1"</t>
  </si>
  <si>
    <t>Realización de soldaduras sockolet en derivaciones de tubería de 3/4"</t>
  </si>
  <si>
    <t>Soldadura en tubería 2-1/2" en acero al carbono (1/16") BW (Butt weld)</t>
  </si>
  <si>
    <t>Realización de soldaduras Butt Weld en tubería de 2-1/2" con garganta de cordón de soldadura de 1/16"</t>
  </si>
  <si>
    <t xml:space="preserve">Montaje de tubería de acero inoxidable 8" </t>
  </si>
  <si>
    <t>Montaje de tuberías y accesorios, incluye limpieza de tubería</t>
  </si>
  <si>
    <t xml:space="preserve">Montaje de tubería de acero inoxidable 2" </t>
  </si>
  <si>
    <t xml:space="preserve">Montaje de tubería de acero inoxidable 1-1/2" </t>
  </si>
  <si>
    <t xml:space="preserve">Montaje de tubería de acero inoxidable 1" </t>
  </si>
  <si>
    <t xml:space="preserve">Montaje de tubería de acero inoxidable 3/4" </t>
  </si>
  <si>
    <t>Montaje y pintado de tubería de acero al carbono 2-1/2"</t>
  </si>
  <si>
    <t>Montaje de tuberías y accesorios, incluye limpieza y pintura de tubería</t>
  </si>
  <si>
    <t>ENSAYOS Y PRUEBAS A REALIZAR</t>
  </si>
  <si>
    <t>074</t>
  </si>
  <si>
    <t>075</t>
  </si>
  <si>
    <t>076</t>
  </si>
  <si>
    <t>077</t>
  </si>
  <si>
    <t>078</t>
  </si>
  <si>
    <t>079</t>
  </si>
  <si>
    <t>080</t>
  </si>
  <si>
    <t>081</t>
  </si>
  <si>
    <t>082</t>
  </si>
  <si>
    <t>083</t>
  </si>
  <si>
    <t>084</t>
  </si>
  <si>
    <t>085</t>
  </si>
  <si>
    <t>086</t>
  </si>
  <si>
    <t>087</t>
  </si>
  <si>
    <t xml:space="preserve">Ensayo no destructivo de soldaduras mediante radiografías    </t>
  </si>
  <si>
    <t>Ensayo no destructivo sobre una unión soldada, mediante, radiografía con película de 10x40 cm.</t>
  </si>
  <si>
    <t xml:space="preserve">Ensayo no destructivo de soldaduras mediante partículas magnéticas   </t>
  </si>
  <si>
    <t>Ensayo no destructivo sobre una unión soldada, mediante partículas magnéticas.</t>
  </si>
  <si>
    <t xml:space="preserve">Inspección visual de soldaduras en estructuras metálicas. </t>
  </si>
  <si>
    <t>Inspección visual sobre una unión soldada.</t>
  </si>
  <si>
    <t>Pruebas de presión en tubería de clase nuclear 3</t>
  </si>
  <si>
    <t>Prueba hidrostática según ASME ND-6220 a realizar a las líneas 8"-CST-C07 y 3/4"-CST-C020</t>
  </si>
  <si>
    <t xml:space="preserve">Pruebas de presión en tubería no clase.  </t>
  </si>
  <si>
    <t>Prueba hidrostática según ASME B31.1 a realizar en líneas 1-1/2-CST-C06, 1-1/2"-CST-C01 y 2-1/2"-FP-509</t>
  </si>
  <si>
    <t>Adecuación líneas existentes y tapado</t>
  </si>
  <si>
    <t>Partida alzada de abono íntegro para realizar el corte de las líneas existentes, movimiento de accesorios para preparar últimas soldaduras y colocación de tapones en líneas puestas fuera de servicio</t>
  </si>
  <si>
    <t>Realización de soldaduras Socket Weld en tubería de 1-1/2" con garganta de cordón de soldadura de 1/16"</t>
  </si>
  <si>
    <t>Soldadura 8" (1/8") BW (Butt Weld) Última soldadura de conexión</t>
  </si>
  <si>
    <t>Soldadura 3/4" (1/16") SW (Socket weld)  Última soldadura de conexión</t>
  </si>
  <si>
    <t>Soldadura 1-1/2" (1/16") SW (Socket Weld)  Última soldadura de conexión</t>
  </si>
  <si>
    <t>Soldadura 2-1/2" (1/16") BW (Butt weld) Última soldadura de conexión</t>
  </si>
  <si>
    <t>Ensayo no destructivo de soldaduras mediante radiografías de conexiones a líneas existentes</t>
  </si>
  <si>
    <t xml:space="preserve">Ensayo no destructivo de soldaduras en estructuras metálicas mediante ultrasonidos    </t>
  </si>
  <si>
    <t xml:space="preserve"> Ensayo no destructivo sobre una unión soldada, mediante, ultrasonidos.</t>
  </si>
  <si>
    <t xml:space="preserve">Ensayos preservicio línea   </t>
  </si>
  <si>
    <t>Pruebas de fugas líneas de acuerdo a criterios CSN</t>
  </si>
  <si>
    <t>m³</t>
  </si>
  <si>
    <t>Gestión de madera</t>
  </si>
  <si>
    <t>Gestión de plástico</t>
  </si>
  <si>
    <t>088</t>
  </si>
  <si>
    <t>089</t>
  </si>
  <si>
    <t>090</t>
  </si>
  <si>
    <t>Incluye las subpartidas de transpote de camión a vertedero y canon de vertido por enrega</t>
  </si>
  <si>
    <t>Gestión de papel y cartón</t>
  </si>
  <si>
    <t>Partida alzada a justificar para la realización y entrega del Dossier de Calidad Final del proyecto incluyendo documentación as-built.</t>
  </si>
  <si>
    <t>091</t>
  </si>
  <si>
    <t>092</t>
  </si>
  <si>
    <t>093</t>
  </si>
  <si>
    <t>094</t>
  </si>
  <si>
    <t>095</t>
  </si>
  <si>
    <t>096</t>
  </si>
  <si>
    <t>097</t>
  </si>
  <si>
    <t>Formación de personal</t>
  </si>
  <si>
    <t>Equipos de Protección Individual</t>
  </si>
  <si>
    <t>Reconocimiento médico anual</t>
  </si>
  <si>
    <t>Medicina preventiva y primeros auxilios</t>
  </si>
  <si>
    <t>Conjunto de elementos de balizamiento y señalización provisional de obras</t>
  </si>
  <si>
    <t>Formación requerida al personal involucrado en los trabajos en obra para el cumplimiento de la normativa vigente en materia de Seguridad y Salud en el Trabajo.</t>
  </si>
  <si>
    <t>Conjunto de sistemas de protección colectiva, necesarios para el cumplimiento de la normativa vigente en materia de Seguridad y Salud en el Trabajo. Incluso mantenimiento en condiciones seguras durante todo el periodo de tiempo que se requiera, reparación o reposición y transporte hasta el lugar de almacenaje o retirada a contenedor.</t>
  </si>
  <si>
    <t>Conjunto de equipos de protección individual, necesarios para el cumplimiento de la normativa vigente en materia de Seguridad y Salud en el Trabajo y para cumplir con requisitos responsable instalación</t>
  </si>
  <si>
    <t>Reconocimiento médico obligatorio anual al trabajador. El precio incluye la pérdida de horas de trabajo por parte del trabajador de la empresa, debido al desplazamiento desde el centro de trabajo al Centro Médico (Mutua de Accidentes) para realizar el pertinente reconocimiento médico.</t>
  </si>
  <si>
    <t>Medicina preventiva y primeros auxilios, necesarios para el cumplimiento de la normativa vigente en materia de Seguridad y Salud en el Trabajo. El precio incluye la reposición del material.</t>
  </si>
  <si>
    <t>Conjunto de elementos de balizamiento y señalización provisional de obras, necesarios para el cumplimiento de la normativa vigente en materia de Seguridad y Salud en 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</si>
</sst>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7" x14ac:knownFonts="1">
    <font>
      <sz val="11"/>
      <color theme="1"/>
      <name val="Calibri"/>
      <family val="2"/>
      <scheme val="minor"/>
    </font>
    <font>
      <sz val="11"/>
      <color rgb="FF262626"/>
      <name val="Arial"/>
      <family val="2"/>
    </font>
    <font>
      <b/>
      <sz val="8"/>
      <color rgb="FF000000"/>
      <name val="Arial"/>
      <family val="2"/>
    </font>
    <font>
      <i/>
      <sz val="8"/>
      <color rgb="FF000000"/>
      <name val="Arial"/>
      <family val="2"/>
    </font>
    <font>
      <sz val="8"/>
      <color rgb="FF000000"/>
      <name val="Arial"/>
      <family val="2"/>
    </font>
    <font>
      <sz val="11"/>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1"/>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b/>
      <sz val="8"/>
      <color rgb="FF000000"/>
      <name val="Calibri"/>
      <family val="2"/>
    </font>
    <font>
      <sz val="11"/>
      <color rgb="FF9C5700"/>
      <name val="Calibri"/>
      <family val="2"/>
      <scheme val="minor"/>
    </font>
    <font>
      <sz val="10"/>
      <color theme="1"/>
      <name val="ENRESA Aroma Light"/>
    </font>
    <font>
      <sz val="9"/>
      <color rgb="FF000000"/>
      <name val="ENRESA Aroma Light"/>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4" fillId="9" borderId="0" applyNumberFormat="0" applyBorder="0" applyAlignment="0" applyProtection="0"/>
  </cellStyleXfs>
  <cellXfs count="146">
    <xf numFmtId="0" fontId="0" fillId="0" borderId="0" xfId="0"/>
    <xf numFmtId="0" fontId="0" fillId="0" borderId="3" xfId="0" applyBorder="1"/>
    <xf numFmtId="0" fontId="3" fillId="0" borderId="0" xfId="0" applyFont="1" applyAlignment="1">
      <alignment horizontal="center" vertical="center"/>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2" fillId="3" borderId="7" xfId="0" applyFont="1" applyFill="1" applyBorder="1" applyAlignment="1">
      <alignment horizontal="center" vertical="center"/>
    </xf>
    <xf numFmtId="0" fontId="0" fillId="0" borderId="8" xfId="0" applyBorder="1"/>
    <xf numFmtId="4" fontId="2" fillId="3" borderId="7" xfId="0" applyNumberFormat="1" applyFont="1" applyFill="1" applyBorder="1" applyAlignment="1">
      <alignment horizontal="right" vertical="center"/>
    </xf>
    <xf numFmtId="0" fontId="2" fillId="3" borderId="7" xfId="0" applyFont="1" applyFill="1" applyBorder="1" applyAlignment="1">
      <alignment horizontal="right" vertical="center"/>
    </xf>
    <xf numFmtId="0" fontId="4" fillId="0" borderId="0" xfId="0" applyFont="1" applyAlignment="1">
      <alignment horizontal="justify" vertical="center" wrapText="1"/>
    </xf>
    <xf numFmtId="0" fontId="0" fillId="0" borderId="0" xfId="0" applyAlignment="1">
      <alignment wrapText="1"/>
    </xf>
    <xf numFmtId="0" fontId="0" fillId="0" borderId="0" xfId="0" applyAlignment="1">
      <alignment vertical="center" wrapText="1"/>
    </xf>
    <xf numFmtId="0" fontId="3" fillId="0" borderId="3" xfId="0" applyFont="1" applyBorder="1" applyAlignment="1">
      <alignment horizontal="center" vertical="center" wrapText="1"/>
    </xf>
    <xf numFmtId="0" fontId="4" fillId="0" borderId="3" xfId="0" applyFont="1" applyBorder="1" applyAlignment="1">
      <alignment horizontal="justify" vertical="center" wrapText="1"/>
    </xf>
    <xf numFmtId="0" fontId="1" fillId="0" borderId="0" xfId="0" applyFont="1" applyAlignment="1">
      <alignment horizontal="justify" vertical="center"/>
    </xf>
    <xf numFmtId="0" fontId="5" fillId="0" borderId="0" xfId="0" applyFont="1"/>
    <xf numFmtId="0" fontId="4" fillId="0" borderId="0" xfId="0" applyFont="1" applyAlignment="1">
      <alignment horizontal="center" vertical="center"/>
    </xf>
    <xf numFmtId="0" fontId="4" fillId="0" borderId="0" xfId="0" applyFont="1" applyAlignment="1">
      <alignment horizontal="right" vertical="center"/>
    </xf>
    <xf numFmtId="0" fontId="4" fillId="0" borderId="0" xfId="0" applyFont="1" applyAlignment="1">
      <alignment horizontal="justify" vertical="center"/>
    </xf>
    <xf numFmtId="0" fontId="5" fillId="0" borderId="0" xfId="0" applyFont="1" applyAlignment="1">
      <alignment horizontal="justify" vertical="center"/>
    </xf>
    <xf numFmtId="0" fontId="4" fillId="0" borderId="8" xfId="0" applyFont="1" applyBorder="1" applyAlignment="1">
      <alignment horizontal="justify" vertical="center" wrapText="1"/>
    </xf>
    <xf numFmtId="0" fontId="3" fillId="0" borderId="8" xfId="0" applyFont="1" applyBorder="1" applyAlignment="1">
      <alignment horizontal="center" vertical="center" wrapText="1"/>
    </xf>
    <xf numFmtId="0" fontId="0" fillId="0" borderId="8" xfId="0" applyBorder="1" applyAlignment="1">
      <alignment wrapText="1"/>
    </xf>
    <xf numFmtId="0" fontId="4" fillId="0" borderId="3" xfId="0" applyFont="1" applyBorder="1" applyAlignment="1">
      <alignment horizontal="right" vertical="center"/>
    </xf>
    <xf numFmtId="0" fontId="3" fillId="0" borderId="14" xfId="0" applyFont="1" applyBorder="1" applyAlignment="1">
      <alignment horizontal="center" vertical="center" wrapText="1"/>
    </xf>
    <xf numFmtId="0" fontId="0" fillId="0" borderId="14" xfId="0" applyBorder="1"/>
    <xf numFmtId="8" fontId="2" fillId="2" borderId="5" xfId="0" applyNumberFormat="1" applyFont="1" applyFill="1" applyBorder="1" applyAlignment="1">
      <alignment horizontal="center" vertical="center"/>
    </xf>
    <xf numFmtId="0" fontId="3" fillId="0" borderId="5" xfId="0" applyFont="1" applyBorder="1" applyAlignment="1">
      <alignment horizontal="center" vertical="center" wrapText="1"/>
    </xf>
    <xf numFmtId="0" fontId="0" fillId="5" borderId="0" xfId="0" applyFill="1"/>
    <xf numFmtId="4" fontId="0" fillId="0" borderId="0" xfId="0" applyNumberFormat="1"/>
    <xf numFmtId="4" fontId="0" fillId="0" borderId="0" xfId="0" applyNumberFormat="1" applyAlignment="1">
      <alignment vertical="center" wrapText="1"/>
    </xf>
    <xf numFmtId="4" fontId="4" fillId="0" borderId="0" xfId="0" applyNumberFormat="1" applyFont="1" applyAlignment="1">
      <alignment horizontal="justify" vertical="center"/>
    </xf>
    <xf numFmtId="4" fontId="0" fillId="0" borderId="8" xfId="0" applyNumberFormat="1" applyBorder="1"/>
    <xf numFmtId="4" fontId="0" fillId="0" borderId="3" xfId="0" applyNumberFormat="1" applyBorder="1"/>
    <xf numFmtId="4" fontId="3" fillId="0" borderId="5" xfId="0" applyNumberFormat="1" applyFont="1" applyBorder="1" applyAlignment="1">
      <alignment horizontal="center" vertical="center" wrapText="1"/>
    </xf>
    <xf numFmtId="4" fontId="3" fillId="0" borderId="0" xfId="0" applyNumberFormat="1" applyFont="1" applyAlignment="1">
      <alignment horizontal="center" vertical="center" wrapText="1"/>
    </xf>
    <xf numFmtId="4" fontId="3" fillId="0" borderId="8" xfId="0" applyNumberFormat="1" applyFont="1" applyBorder="1" applyAlignment="1">
      <alignment horizontal="center" vertical="center" wrapText="1"/>
    </xf>
    <xf numFmtId="4" fontId="4" fillId="0" borderId="8" xfId="0" applyNumberFormat="1" applyFont="1" applyBorder="1" applyAlignment="1">
      <alignment horizontal="justify" vertical="center" wrapText="1"/>
    </xf>
    <xf numFmtId="0" fontId="7" fillId="4" borderId="4" xfId="0" applyFont="1" applyFill="1" applyBorder="1" applyAlignment="1">
      <alignment horizontal="center" vertical="center"/>
    </xf>
    <xf numFmtId="0" fontId="11" fillId="5" borderId="0" xfId="0" applyFont="1" applyFill="1"/>
    <xf numFmtId="0" fontId="8" fillId="7" borderId="1" xfId="0" applyFont="1" applyFill="1" applyBorder="1" applyAlignment="1">
      <alignment vertical="center"/>
    </xf>
    <xf numFmtId="0" fontId="9" fillId="7" borderId="3" xfId="0" applyFont="1" applyFill="1" applyBorder="1" applyAlignment="1">
      <alignment vertical="center"/>
    </xf>
    <xf numFmtId="0" fontId="10" fillId="5" borderId="16" xfId="0" applyFont="1" applyFill="1" applyBorder="1" applyAlignment="1">
      <alignment wrapText="1"/>
    </xf>
    <xf numFmtId="0" fontId="10" fillId="5" borderId="6" xfId="0" applyFont="1" applyFill="1" applyBorder="1" applyAlignment="1">
      <alignment wrapText="1"/>
    </xf>
    <xf numFmtId="0" fontId="6" fillId="5" borderId="0" xfId="0" applyFont="1" applyFill="1" applyAlignment="1">
      <alignment horizontal="center" vertical="center"/>
    </xf>
    <xf numFmtId="0" fontId="8" fillId="8" borderId="4" xfId="0" applyFont="1" applyFill="1" applyBorder="1" applyAlignment="1">
      <alignment horizontal="center" vertical="center" wrapText="1"/>
    </xf>
    <xf numFmtId="0" fontId="20" fillId="5" borderId="0" xfId="0" applyFont="1" applyFill="1" applyAlignment="1">
      <alignment horizontal="center" vertical="center"/>
    </xf>
    <xf numFmtId="0" fontId="8" fillId="8" borderId="5" xfId="0" applyFont="1" applyFill="1" applyBorder="1" applyAlignment="1">
      <alignment horizontal="center" vertical="center" wrapText="1"/>
    </xf>
    <xf numFmtId="8" fontId="8" fillId="7" borderId="5" xfId="0" applyNumberFormat="1" applyFont="1" applyFill="1" applyBorder="1" applyAlignment="1">
      <alignment horizontal="right" vertical="center"/>
    </xf>
    <xf numFmtId="4" fontId="2" fillId="6" borderId="6" xfId="0" applyNumberFormat="1" applyFont="1" applyFill="1" applyBorder="1" applyAlignment="1" applyProtection="1">
      <alignment horizontal="right" vertical="center"/>
      <protection locked="0"/>
    </xf>
    <xf numFmtId="0" fontId="12" fillId="5" borderId="0" xfId="0" applyFont="1" applyFill="1" applyAlignment="1">
      <alignment horizontal="center" vertical="center"/>
    </xf>
    <xf numFmtId="0" fontId="13" fillId="5" borderId="0" xfId="0" applyFont="1" applyFill="1"/>
    <xf numFmtId="4" fontId="16" fillId="5" borderId="0" xfId="0" applyNumberFormat="1" applyFont="1" applyFill="1"/>
    <xf numFmtId="0" fontId="13" fillId="5" borderId="0" xfId="0" applyFont="1" applyFill="1" applyAlignment="1">
      <alignment vertical="center"/>
    </xf>
    <xf numFmtId="0" fontId="16" fillId="5" borderId="0" xfId="0" applyFont="1" applyFill="1"/>
    <xf numFmtId="0" fontId="17" fillId="5" borderId="0" xfId="0" applyFont="1" applyFill="1"/>
    <xf numFmtId="0" fontId="6" fillId="5" borderId="0" xfId="0" applyFont="1" applyFill="1" applyAlignment="1">
      <alignment horizontal="left"/>
    </xf>
    <xf numFmtId="0" fontId="20" fillId="0" borderId="7" xfId="0" applyFont="1" applyBorder="1" applyAlignment="1" applyProtection="1">
      <alignment horizontal="center" vertical="center" wrapText="1"/>
      <protection locked="0"/>
    </xf>
    <xf numFmtId="0" fontId="6" fillId="5" borderId="0" xfId="0" applyFont="1" applyFill="1" applyAlignment="1">
      <alignment horizontal="justify" vertical="justify" wrapText="1"/>
    </xf>
    <xf numFmtId="8" fontId="22" fillId="7" borderId="5" xfId="0" applyNumberFormat="1" applyFont="1" applyFill="1" applyBorder="1" applyAlignment="1">
      <alignment horizontal="right" vertical="center"/>
    </xf>
    <xf numFmtId="0" fontId="25" fillId="0" borderId="5" xfId="0" applyFont="1" applyBorder="1" applyAlignment="1" applyProtection="1">
      <alignment horizontal="center" vertical="center" wrapText="1"/>
      <protection locked="0"/>
    </xf>
    <xf numFmtId="0" fontId="24" fillId="5" borderId="0" xfId="1" applyFill="1" applyAlignment="1" applyProtection="1">
      <alignment horizontal="left"/>
    </xf>
    <xf numFmtId="0" fontId="0" fillId="5" borderId="0" xfId="0" applyFill="1" applyProtection="1">
      <protection hidden="1"/>
    </xf>
    <xf numFmtId="0" fontId="18"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6" fillId="5" borderId="0" xfId="0" applyFont="1" applyFill="1" applyAlignment="1">
      <alignment horizontal="center" vertical="center" wrapText="1"/>
    </xf>
    <xf numFmtId="0" fontId="6" fillId="0" borderId="0" xfId="0" applyFont="1" applyAlignment="1">
      <alignment horizontal="center" vertical="center" wrapText="1"/>
    </xf>
    <xf numFmtId="0" fontId="2" fillId="3" borderId="6" xfId="0" quotePrefix="1" applyFont="1" applyFill="1" applyBorder="1" applyAlignment="1">
      <alignment horizontal="center" vertical="center"/>
    </xf>
    <xf numFmtId="2" fontId="2" fillId="3" borderId="7" xfId="0" applyNumberFormat="1" applyFont="1" applyFill="1" applyBorder="1" applyAlignment="1">
      <alignment horizontal="right" vertical="center"/>
    </xf>
    <xf numFmtId="0" fontId="23" fillId="3" borderId="7" xfId="0" applyFont="1" applyFill="1" applyBorder="1" applyAlignment="1">
      <alignment horizontal="center" vertical="center"/>
    </xf>
    <xf numFmtId="0" fontId="0" fillId="5" borderId="0" xfId="0" applyFill="1" applyAlignment="1">
      <alignment vertical="center" wrapText="1"/>
    </xf>
    <xf numFmtId="4" fontId="0" fillId="5" borderId="0" xfId="0" applyNumberFormat="1" applyFill="1" applyAlignment="1">
      <alignment vertical="center" wrapText="1"/>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25" fillId="5" borderId="1" xfId="0" applyFont="1" applyFill="1" applyBorder="1" applyAlignment="1" applyProtection="1">
      <alignment horizontal="center" vertical="center" wrapText="1"/>
      <protection locked="0"/>
    </xf>
    <xf numFmtId="0" fontId="25" fillId="5" borderId="3" xfId="0" applyFont="1" applyFill="1" applyBorder="1" applyAlignment="1" applyProtection="1">
      <alignment horizontal="center" vertical="center" wrapText="1"/>
      <protection locked="0"/>
    </xf>
    <xf numFmtId="0" fontId="25" fillId="5" borderId="4" xfId="0" applyFont="1" applyFill="1" applyBorder="1" applyAlignment="1" applyProtection="1">
      <alignment horizontal="center" vertical="center" wrapText="1"/>
      <protection locked="0"/>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2" fillId="3" borderId="1" xfId="0" applyFont="1" applyFill="1" applyBorder="1" applyAlignment="1">
      <alignment horizontal="justify" vertical="center" wrapText="1"/>
    </xf>
    <xf numFmtId="0" fontId="2" fillId="3" borderId="3" xfId="0" applyFont="1" applyFill="1" applyBorder="1" applyAlignment="1">
      <alignment horizontal="justify"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6" fillId="5" borderId="0" xfId="0" applyFont="1" applyFill="1" applyAlignment="1" applyProtection="1">
      <alignment horizontal="left"/>
      <protection locked="0"/>
    </xf>
    <xf numFmtId="0" fontId="4" fillId="0" borderId="1"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2" fillId="2" borderId="10" xfId="0" applyFont="1" applyFill="1" applyBorder="1" applyAlignment="1">
      <alignment vertical="center" wrapText="1"/>
    </xf>
    <xf numFmtId="0" fontId="2" fillId="2" borderId="3" xfId="0" applyFont="1" applyFill="1" applyBorder="1" applyAlignment="1">
      <alignment vertical="center" wrapText="1"/>
    </xf>
    <xf numFmtId="0" fontId="6" fillId="5" borderId="17" xfId="0" applyFont="1" applyFill="1" applyBorder="1" applyAlignment="1" applyProtection="1">
      <alignment horizontal="center"/>
      <protection locked="0"/>
    </xf>
    <xf numFmtId="0" fontId="6" fillId="5" borderId="18" xfId="0" applyFont="1" applyFill="1" applyBorder="1" applyAlignment="1" applyProtection="1">
      <alignment horizontal="center"/>
      <protection locked="0"/>
    </xf>
    <xf numFmtId="0" fontId="6" fillId="5" borderId="19" xfId="0" applyFont="1" applyFill="1" applyBorder="1" applyAlignment="1" applyProtection="1">
      <alignment horizontal="center"/>
      <protection locked="0"/>
    </xf>
    <xf numFmtId="0" fontId="6" fillId="5" borderId="20" xfId="0" applyFont="1" applyFill="1" applyBorder="1" applyAlignment="1" applyProtection="1">
      <alignment horizontal="center"/>
      <protection locked="0"/>
    </xf>
    <xf numFmtId="0" fontId="6" fillId="5" borderId="0" xfId="0" applyFont="1" applyFill="1" applyAlignment="1" applyProtection="1">
      <alignment horizontal="center"/>
      <protection locked="0"/>
    </xf>
    <xf numFmtId="0" fontId="6" fillId="5" borderId="21" xfId="0" applyFont="1" applyFill="1" applyBorder="1" applyAlignment="1" applyProtection="1">
      <alignment horizontal="center"/>
      <protection locked="0"/>
    </xf>
    <xf numFmtId="0" fontId="6" fillId="5" borderId="22" xfId="0" applyFont="1" applyFill="1" applyBorder="1" applyAlignment="1" applyProtection="1">
      <alignment horizontal="center"/>
      <protection locked="0"/>
    </xf>
    <xf numFmtId="0" fontId="6" fillId="5" borderId="23" xfId="0" applyFont="1" applyFill="1" applyBorder="1" applyAlignment="1" applyProtection="1">
      <alignment horizontal="center"/>
      <protection locked="0"/>
    </xf>
    <xf numFmtId="0" fontId="6" fillId="5" borderId="24" xfId="0" applyFont="1" applyFill="1" applyBorder="1" applyAlignment="1" applyProtection="1">
      <alignment horizontal="center"/>
      <protection locked="0"/>
    </xf>
    <xf numFmtId="0" fontId="4" fillId="0" borderId="9"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7" xfId="0" applyFont="1" applyBorder="1" applyAlignment="1">
      <alignment horizontal="justify" vertical="center" wrapText="1"/>
    </xf>
    <xf numFmtId="0" fontId="3" fillId="0" borderId="8" xfId="0" applyFont="1" applyBorder="1" applyAlignment="1">
      <alignment horizontal="center" vertical="center"/>
    </xf>
    <xf numFmtId="0" fontId="3" fillId="0" borderId="3" xfId="0" applyFont="1" applyBorder="1" applyAlignment="1">
      <alignment horizontal="justify" vertical="center"/>
    </xf>
    <xf numFmtId="0" fontId="3" fillId="0" borderId="0" xfId="0" applyFont="1" applyAlignment="1">
      <alignment horizontal="center" vertical="center"/>
    </xf>
    <xf numFmtId="0" fontId="6" fillId="5" borderId="0" xfId="0" applyFont="1" applyFill="1" applyAlignment="1" applyProtection="1">
      <alignment horizontal="justify" vertical="justify" wrapText="1"/>
      <protection locked="0"/>
    </xf>
    <xf numFmtId="0" fontId="20" fillId="5" borderId="0" xfId="0" applyFont="1" applyFill="1" applyAlignment="1">
      <alignment horizontal="center"/>
    </xf>
    <xf numFmtId="0" fontId="20" fillId="5" borderId="0" xfId="0" applyFont="1" applyFill="1" applyAlignment="1">
      <alignment horizontal="center" vertical="center"/>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7" xfId="0" applyFont="1" applyBorder="1" applyAlignment="1">
      <alignment horizontal="center" vertical="center" wrapText="1"/>
    </xf>
    <xf numFmtId="0" fontId="8" fillId="8" borderId="1" xfId="0" applyFont="1" applyFill="1" applyBorder="1" applyAlignment="1">
      <alignment horizontal="center" vertical="center" wrapText="1"/>
    </xf>
    <xf numFmtId="0" fontId="8" fillId="8" borderId="3"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4" xfId="0" applyFont="1" applyFill="1" applyBorder="1" applyAlignment="1">
      <alignment horizontal="center" vertical="center" wrapText="1"/>
    </xf>
    <xf numFmtId="0" fontId="8" fillId="8" borderId="15" xfId="0" applyFont="1" applyFill="1" applyBorder="1" applyAlignment="1">
      <alignment horizontal="center" vertical="center" wrapText="1"/>
    </xf>
    <xf numFmtId="8" fontId="8" fillId="5" borderId="1" xfId="0" applyNumberFormat="1" applyFont="1" applyFill="1" applyBorder="1" applyAlignment="1">
      <alignment horizontal="right" vertical="center"/>
    </xf>
    <xf numFmtId="8" fontId="8" fillId="5" borderId="4" xfId="0" applyNumberFormat="1" applyFont="1" applyFill="1" applyBorder="1" applyAlignment="1">
      <alignment horizontal="right" vertical="center"/>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0" fillId="5" borderId="9" xfId="0" applyFill="1" applyBorder="1" applyAlignment="1">
      <alignment horizontal="center"/>
    </xf>
    <xf numFmtId="0" fontId="0" fillId="5" borderId="7" xfId="0" applyFill="1" applyBorder="1" applyAlignment="1">
      <alignment horizontal="center"/>
    </xf>
    <xf numFmtId="0" fontId="11" fillId="5" borderId="13" xfId="0" applyFont="1" applyFill="1" applyBorder="1" applyAlignment="1">
      <alignment horizontal="center" vertical="center" wrapText="1"/>
    </xf>
    <xf numFmtId="0" fontId="11" fillId="5" borderId="15" xfId="0" applyFont="1" applyFill="1" applyBorder="1" applyAlignment="1">
      <alignment horizontal="center" vertical="center" wrapText="1"/>
    </xf>
    <xf numFmtId="0" fontId="11" fillId="5" borderId="9"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7" xfId="0" applyFont="1" applyBorder="1" applyAlignment="1">
      <alignment horizontal="center" vertical="center" wrapText="1"/>
    </xf>
    <xf numFmtId="0" fontId="7" fillId="4" borderId="1" xfId="0" applyFont="1" applyFill="1" applyBorder="1" applyAlignment="1">
      <alignment horizontal="center" vertical="center"/>
    </xf>
    <xf numFmtId="0" fontId="7" fillId="4" borderId="3" xfId="0" applyFont="1" applyFill="1" applyBorder="1" applyAlignment="1">
      <alignment horizontal="center" vertical="center"/>
    </xf>
    <xf numFmtId="0" fontId="7" fillId="4" borderId="4" xfId="0" applyFont="1" applyFill="1" applyBorder="1" applyAlignment="1">
      <alignment horizontal="center" vertical="center"/>
    </xf>
    <xf numFmtId="0" fontId="26" fillId="7" borderId="13" xfId="0" applyFont="1" applyFill="1" applyBorder="1" applyAlignment="1">
      <alignment horizontal="left" vertical="center"/>
    </xf>
    <xf numFmtId="0" fontId="26" fillId="7" borderId="14" xfId="0" applyFont="1" applyFill="1" applyBorder="1" applyAlignment="1">
      <alignment horizontal="left" vertical="center"/>
    </xf>
    <xf numFmtId="0" fontId="8" fillId="8" borderId="9" xfId="0" applyFont="1" applyFill="1" applyBorder="1" applyAlignment="1">
      <alignment horizontal="center" vertical="center" wrapText="1"/>
    </xf>
    <xf numFmtId="0" fontId="8" fillId="8" borderId="7" xfId="0" applyFont="1" applyFill="1" applyBorder="1" applyAlignment="1">
      <alignment horizontal="center" vertical="center" wrapText="1"/>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112643</xdr:colOff>
      <xdr:row>14</xdr:row>
      <xdr:rowOff>129873</xdr:rowOff>
    </xdr:from>
    <xdr:to>
      <xdr:col>4</xdr:col>
      <xdr:colOff>1332542</xdr:colOff>
      <xdr:row>15</xdr:row>
      <xdr:rowOff>454301</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171121" y="3012221"/>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4"/>
  <sheetViews>
    <sheetView tabSelected="1" zoomScale="115" zoomScaleNormal="115" workbookViewId="0">
      <selection activeCell="B20" sqref="B20:S20"/>
    </sheetView>
  </sheetViews>
  <sheetFormatPr baseColWidth="10" defaultColWidth="11.5703125" defaultRowHeight="15" x14ac:dyDescent="0.25"/>
  <cols>
    <col min="1" max="1" width="2" style="62" customWidth="1"/>
    <col min="2" max="2" width="42.7109375" style="65" customWidth="1"/>
    <col min="3" max="3" width="6" style="65" customWidth="1"/>
    <col min="4" max="4" width="16.7109375" style="65" customWidth="1"/>
    <col min="5" max="5" width="15.42578125" style="62" customWidth="1"/>
    <col min="6" max="6" width="1" style="62" customWidth="1"/>
    <col min="7" max="15" width="11.5703125" style="62"/>
    <col min="16" max="16" width="13.140625" style="62" customWidth="1"/>
    <col min="17" max="17" width="2.85546875" style="62" customWidth="1"/>
    <col min="18" max="29" width="11.5703125" style="62"/>
    <col min="30" max="16384" width="11.5703125" style="65"/>
  </cols>
  <sheetData>
    <row r="1" spans="2:2" s="62" customFormat="1" ht="9.75" customHeight="1" x14ac:dyDescent="0.25"/>
    <row r="2" spans="2:2" s="62" customFormat="1" ht="9.75" customHeight="1" x14ac:dyDescent="0.25"/>
    <row r="3" spans="2:2" s="62" customFormat="1" ht="9.75" customHeight="1" x14ac:dyDescent="0.25"/>
    <row r="4" spans="2:2" s="62" customFormat="1" ht="9.75" customHeight="1" x14ac:dyDescent="0.25"/>
    <row r="5" spans="2:2" s="62" customFormat="1" ht="9.75" customHeight="1" x14ac:dyDescent="0.25"/>
    <row r="6" spans="2:2" s="62" customFormat="1" ht="20.25" customHeight="1" x14ac:dyDescent="0.35">
      <c r="B6" s="63" t="s">
        <v>35</v>
      </c>
    </row>
    <row r="7" spans="2:2" s="62" customFormat="1" ht="15" customHeight="1" x14ac:dyDescent="0.25"/>
    <row r="8" spans="2:2" s="62" customFormat="1" ht="15" customHeight="1" x14ac:dyDescent="0.25">
      <c r="B8" s="64" t="s">
        <v>47</v>
      </c>
    </row>
    <row r="9" spans="2:2" s="62" customFormat="1" ht="15" customHeight="1" x14ac:dyDescent="0.25">
      <c r="B9" s="64" t="s">
        <v>42</v>
      </c>
    </row>
    <row r="10" spans="2:2" s="62" customFormat="1" ht="15" customHeight="1" x14ac:dyDescent="0.25">
      <c r="B10" s="64" t="s">
        <v>48</v>
      </c>
    </row>
    <row r="11" spans="2:2" s="62" customFormat="1" ht="15" customHeight="1" x14ac:dyDescent="0.25">
      <c r="B11" s="64" t="s">
        <v>43</v>
      </c>
    </row>
    <row r="12" spans="2:2" s="62" customFormat="1" ht="15" customHeight="1" x14ac:dyDescent="0.25">
      <c r="B12" s="64" t="s">
        <v>46</v>
      </c>
    </row>
    <row r="13" spans="2:2" s="62" customFormat="1" ht="15" customHeight="1" x14ac:dyDescent="0.25">
      <c r="B13" s="64" t="s">
        <v>39</v>
      </c>
    </row>
    <row r="14" spans="2:2" s="62" customFormat="1" ht="15" customHeight="1" x14ac:dyDescent="0.25">
      <c r="B14" s="64" t="s">
        <v>37</v>
      </c>
    </row>
    <row r="15" spans="2:2" s="62" customFormat="1" ht="15" customHeight="1" x14ac:dyDescent="0.25">
      <c r="B15" s="64" t="s">
        <v>40</v>
      </c>
    </row>
    <row r="16" spans="2:2" s="62" customFormat="1" ht="15" customHeight="1" x14ac:dyDescent="0.25">
      <c r="B16" s="64" t="s">
        <v>41</v>
      </c>
    </row>
    <row r="17" spans="2:19" s="62" customFormat="1" ht="15" customHeight="1" x14ac:dyDescent="0.25">
      <c r="B17" s="64" t="s">
        <v>36</v>
      </c>
    </row>
    <row r="18" spans="2:19" s="62" customFormat="1" ht="15" customHeight="1" x14ac:dyDescent="0.25">
      <c r="B18" s="64" t="s">
        <v>38</v>
      </c>
    </row>
    <row r="19" spans="2:19" s="62" customFormat="1" ht="5.25" customHeight="1" x14ac:dyDescent="0.25">
      <c r="B19" s="64"/>
    </row>
    <row r="20" spans="2:19" s="62" customFormat="1" ht="47.25" customHeight="1" x14ac:dyDescent="0.25">
      <c r="B20" s="73" t="s">
        <v>44</v>
      </c>
      <c r="C20" s="74"/>
      <c r="D20" s="74"/>
      <c r="E20" s="74"/>
      <c r="F20" s="74"/>
      <c r="G20" s="74"/>
      <c r="H20" s="74"/>
      <c r="I20" s="74"/>
      <c r="J20" s="74"/>
      <c r="K20" s="74"/>
      <c r="L20" s="74"/>
      <c r="M20" s="74"/>
      <c r="N20" s="74"/>
      <c r="O20" s="74"/>
      <c r="P20" s="74"/>
      <c r="Q20" s="74"/>
      <c r="R20" s="74"/>
      <c r="S20" s="75"/>
    </row>
    <row r="21" spans="2:19" s="62" customFormat="1" x14ac:dyDescent="0.25"/>
    <row r="22" spans="2:19" s="62" customFormat="1" x14ac:dyDescent="0.25"/>
    <row r="23" spans="2:19" s="62" customFormat="1" x14ac:dyDescent="0.25"/>
    <row r="24" spans="2:19" s="62" customFormat="1" x14ac:dyDescent="0.25"/>
    <row r="25" spans="2:19" s="62" customFormat="1" x14ac:dyDescent="0.25"/>
    <row r="26" spans="2:19" s="62" customFormat="1" x14ac:dyDescent="0.25"/>
    <row r="27" spans="2:19" s="62" customFormat="1" x14ac:dyDescent="0.25"/>
    <row r="28" spans="2:19" s="62" customFormat="1" x14ac:dyDescent="0.25"/>
    <row r="29" spans="2:19" s="62" customFormat="1" x14ac:dyDescent="0.25"/>
    <row r="30" spans="2:19" s="62" customFormat="1" x14ac:dyDescent="0.25"/>
    <row r="31" spans="2:19" s="62" customFormat="1" x14ac:dyDescent="0.25"/>
    <row r="32" spans="2:19" s="62" customFormat="1" x14ac:dyDescent="0.25"/>
    <row r="33" s="62" customFormat="1" x14ac:dyDescent="0.25"/>
    <row r="34" s="62" customFormat="1" x14ac:dyDescent="0.25"/>
    <row r="35" s="62" customFormat="1" x14ac:dyDescent="0.25"/>
    <row r="36" s="62" customFormat="1" x14ac:dyDescent="0.25"/>
    <row r="37" s="62" customFormat="1" x14ac:dyDescent="0.25"/>
    <row r="38" s="62" customFormat="1" x14ac:dyDescent="0.25"/>
    <row r="39" s="62" customFormat="1" x14ac:dyDescent="0.25"/>
    <row r="40" s="62" customFormat="1" x14ac:dyDescent="0.25"/>
    <row r="41" s="62" customFormat="1" x14ac:dyDescent="0.25"/>
    <row r="42" s="62" customFormat="1" x14ac:dyDescent="0.25"/>
    <row r="43" s="62" customFormat="1" x14ac:dyDescent="0.25"/>
    <row r="44" s="62" customFormat="1" x14ac:dyDescent="0.25"/>
    <row r="45" s="62" customFormat="1" x14ac:dyDescent="0.25"/>
    <row r="46" s="62" customFormat="1" x14ac:dyDescent="0.25"/>
    <row r="47" s="62" customFormat="1" x14ac:dyDescent="0.25"/>
    <row r="48" s="62" customFormat="1" x14ac:dyDescent="0.25"/>
    <row r="49" s="62" customFormat="1" x14ac:dyDescent="0.25"/>
    <row r="50" s="62" customFormat="1" x14ac:dyDescent="0.25"/>
    <row r="51" s="62" customFormat="1" x14ac:dyDescent="0.25"/>
    <row r="52" s="62" customFormat="1" x14ac:dyDescent="0.25"/>
    <row r="53" s="62" customFormat="1" x14ac:dyDescent="0.25"/>
    <row r="54" s="62" customFormat="1" x14ac:dyDescent="0.25"/>
    <row r="55" s="62" customFormat="1" x14ac:dyDescent="0.25"/>
    <row r="56" s="62" customFormat="1" x14ac:dyDescent="0.25"/>
    <row r="57" s="62" customFormat="1" x14ac:dyDescent="0.25"/>
    <row r="58" s="62" customFormat="1" x14ac:dyDescent="0.25"/>
    <row r="59" s="62" customFormat="1" x14ac:dyDescent="0.25"/>
    <row r="60" s="62" customFormat="1" x14ac:dyDescent="0.25"/>
    <row r="61" s="62" customFormat="1" x14ac:dyDescent="0.25"/>
    <row r="62" s="62" customFormat="1" x14ac:dyDescent="0.25"/>
    <row r="63" s="62" customFormat="1" x14ac:dyDescent="0.25"/>
    <row r="64" s="62" customFormat="1" x14ac:dyDescent="0.25"/>
    <row r="65" s="62" customFormat="1" x14ac:dyDescent="0.25"/>
    <row r="66" s="62" customFormat="1" x14ac:dyDescent="0.25"/>
    <row r="67" s="62" customFormat="1" x14ac:dyDescent="0.25"/>
    <row r="68" s="62" customFormat="1" x14ac:dyDescent="0.25"/>
    <row r="69" s="62" customFormat="1" x14ac:dyDescent="0.25"/>
    <row r="70" s="62" customFormat="1" x14ac:dyDescent="0.25"/>
    <row r="71" s="62" customFormat="1" x14ac:dyDescent="0.25"/>
    <row r="72" s="62" customFormat="1" x14ac:dyDescent="0.25"/>
    <row r="73" s="62" customFormat="1" x14ac:dyDescent="0.25"/>
    <row r="74" s="62" customFormat="1" x14ac:dyDescent="0.25"/>
    <row r="75" s="62" customFormat="1" x14ac:dyDescent="0.25"/>
    <row r="76" s="62" customFormat="1" x14ac:dyDescent="0.25"/>
    <row r="77" s="62" customFormat="1" x14ac:dyDescent="0.25"/>
    <row r="78" s="62" customFormat="1" x14ac:dyDescent="0.25"/>
    <row r="79" s="62" customFormat="1" x14ac:dyDescent="0.25"/>
    <row r="80" s="62" customFormat="1" x14ac:dyDescent="0.25"/>
    <row r="81" s="62" customFormat="1" x14ac:dyDescent="0.25"/>
    <row r="82" s="62" customFormat="1" x14ac:dyDescent="0.25"/>
    <row r="83" s="62" customFormat="1" x14ac:dyDescent="0.25"/>
    <row r="84" s="62" customFormat="1" x14ac:dyDescent="0.25"/>
  </sheetData>
  <sheetProtection algorithmName="SHA-512" hashValue="ExdQgQoTNesFFH6HlknHY9zfJ+z0IiSFNc3/KsfbEYohYITFOm0m/Q7g8Y3FRLN41Yv/cYGWjtVqDbMDyLJtLw==" saltValue="OS01Y9SBmrUc58FWIn8V5w==" spinCount="100000" sheet="1" objects="1" scenarios="1" selectLockedCells="1" selectUnlockedCells="1"/>
  <mergeCells count="1">
    <mergeCell ref="B20:S20"/>
  </mergeCells>
  <pageMargins left="0.17" right="0.17" top="0.74803149606299213" bottom="0.74803149606299213" header="0.31496062992125984" footer="0.31496062992125984"/>
  <pageSetup paperSize="9" scale="6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dimension ref="A1:AB1180"/>
  <sheetViews>
    <sheetView zoomScale="115" zoomScaleNormal="115" workbookViewId="0">
      <selection activeCell="F53" sqref="F53"/>
    </sheetView>
  </sheetViews>
  <sheetFormatPr baseColWidth="10" defaultRowHeight="15" x14ac:dyDescent="0.25"/>
  <cols>
    <col min="1" max="1" width="2" style="28" customWidth="1"/>
    <col min="2" max="2" width="9.140625" customWidth="1"/>
    <col min="3" max="3" width="9.85546875" customWidth="1"/>
    <col min="4" max="4" width="41.140625" customWidth="1"/>
    <col min="5" max="5" width="22.85546875" style="28" customWidth="1"/>
    <col min="6" max="6" width="11.5703125" style="28"/>
    <col min="7" max="7" width="10.5703125" style="28" customWidth="1"/>
    <col min="8" max="8" width="11.5703125" style="28"/>
    <col min="9" max="9" width="76.28515625" style="28" customWidth="1"/>
    <col min="10" max="28" width="11.5703125" style="28"/>
  </cols>
  <sheetData>
    <row r="1" spans="2:8" s="28" customFormat="1" ht="7.5" customHeight="1" x14ac:dyDescent="0.25"/>
    <row r="2" spans="2:8" s="28" customFormat="1" ht="27.75" customHeight="1" x14ac:dyDescent="0.35">
      <c r="B2" s="107" t="s">
        <v>62</v>
      </c>
      <c r="C2" s="107"/>
      <c r="D2" s="107"/>
      <c r="E2" s="107"/>
      <c r="F2" s="107"/>
      <c r="G2" s="107"/>
      <c r="H2" s="107"/>
    </row>
    <row r="3" spans="2:8" s="28" customFormat="1" ht="9.75" customHeight="1" x14ac:dyDescent="0.25">
      <c r="B3" s="46"/>
      <c r="C3" s="46"/>
      <c r="D3" s="46"/>
      <c r="E3" s="46"/>
      <c r="F3" s="46"/>
      <c r="G3" s="46"/>
      <c r="H3" s="46"/>
    </row>
    <row r="4" spans="2:8" s="28" customFormat="1" ht="16.5" customHeight="1" x14ac:dyDescent="0.25">
      <c r="B4" s="108" t="s">
        <v>24</v>
      </c>
      <c r="C4" s="108"/>
      <c r="D4" s="108"/>
      <c r="E4" s="108"/>
      <c r="F4" s="108"/>
      <c r="G4" s="108"/>
      <c r="H4" s="108"/>
    </row>
    <row r="5" spans="2:8" s="28" customFormat="1" ht="15" customHeight="1" x14ac:dyDescent="0.25">
      <c r="B5" s="44"/>
    </row>
    <row r="6" spans="2:8" s="28" customFormat="1" ht="15" customHeight="1" x14ac:dyDescent="0.25">
      <c r="B6" s="106" t="s">
        <v>25</v>
      </c>
      <c r="C6" s="106"/>
      <c r="D6" s="106"/>
      <c r="E6" s="106"/>
      <c r="F6" s="106"/>
      <c r="G6" s="106"/>
      <c r="H6" s="106"/>
    </row>
    <row r="7" spans="2:8" s="28" customFormat="1" ht="15" customHeight="1" x14ac:dyDescent="0.25">
      <c r="B7" s="106"/>
      <c r="C7" s="106"/>
      <c r="D7" s="106"/>
      <c r="E7" s="106"/>
      <c r="F7" s="106"/>
      <c r="G7" s="106"/>
      <c r="H7" s="106"/>
    </row>
    <row r="8" spans="2:8" s="28" customFormat="1" ht="15" customHeight="1" x14ac:dyDescent="0.25">
      <c r="B8" s="106"/>
      <c r="C8" s="106"/>
      <c r="D8" s="106"/>
      <c r="E8" s="106"/>
      <c r="F8" s="106"/>
      <c r="G8" s="106"/>
      <c r="H8" s="106"/>
    </row>
    <row r="9" spans="2:8" s="28" customFormat="1" ht="15" customHeight="1" x14ac:dyDescent="0.25">
      <c r="B9" s="106"/>
      <c r="C9" s="106"/>
      <c r="D9" s="106"/>
      <c r="E9" s="106"/>
      <c r="F9" s="106"/>
      <c r="G9" s="106"/>
      <c r="H9" s="106"/>
    </row>
    <row r="10" spans="2:8" s="28" customFormat="1" ht="15" customHeight="1" x14ac:dyDescent="0.25">
      <c r="B10" s="106"/>
      <c r="C10" s="106"/>
      <c r="D10" s="106"/>
      <c r="E10" s="106"/>
      <c r="F10" s="106"/>
      <c r="G10" s="106"/>
      <c r="H10" s="106"/>
    </row>
    <row r="11" spans="2:8" s="28" customFormat="1" ht="15" customHeight="1" x14ac:dyDescent="0.25">
      <c r="B11" s="106"/>
      <c r="C11" s="106"/>
      <c r="D11" s="106"/>
      <c r="E11" s="106"/>
      <c r="F11" s="106"/>
      <c r="G11" s="106"/>
      <c r="H11" s="106"/>
    </row>
    <row r="12" spans="2:8" s="28" customFormat="1" ht="15" customHeight="1" x14ac:dyDescent="0.25">
      <c r="B12" s="106"/>
      <c r="C12" s="106"/>
      <c r="D12" s="106"/>
      <c r="E12" s="106"/>
      <c r="F12" s="106"/>
      <c r="G12" s="106"/>
      <c r="H12" s="106"/>
    </row>
    <row r="13" spans="2:8" s="28" customFormat="1" ht="15" customHeight="1" x14ac:dyDescent="0.25">
      <c r="B13" s="106"/>
      <c r="C13" s="106"/>
      <c r="D13" s="106"/>
      <c r="E13" s="106"/>
      <c r="F13" s="106"/>
      <c r="G13" s="106"/>
      <c r="H13" s="106"/>
    </row>
    <row r="14" spans="2:8" s="28" customFormat="1" ht="15" customHeight="1" thickBot="1" x14ac:dyDescent="0.3">
      <c r="B14" s="58"/>
      <c r="C14" s="58"/>
      <c r="D14" s="58"/>
      <c r="E14" s="58"/>
      <c r="F14" s="58"/>
      <c r="G14" s="58"/>
      <c r="H14" s="58"/>
    </row>
    <row r="15" spans="2:8" ht="16.5" customHeight="1" x14ac:dyDescent="0.35">
      <c r="B15" s="133" t="s">
        <v>61</v>
      </c>
      <c r="C15" s="134"/>
      <c r="D15" s="135"/>
      <c r="E15" s="42"/>
      <c r="F15" s="129" t="s">
        <v>34</v>
      </c>
      <c r="G15" s="130"/>
    </row>
    <row r="16" spans="2:8" ht="55.5" customHeight="1" thickBot="1" x14ac:dyDescent="0.4">
      <c r="B16" s="136"/>
      <c r="C16" s="137"/>
      <c r="D16" s="138"/>
      <c r="E16" s="43"/>
      <c r="F16" s="131"/>
      <c r="G16" s="132"/>
    </row>
    <row r="17" spans="2:15" ht="16.5" thickBot="1" x14ac:dyDescent="0.3">
      <c r="B17" s="139" t="s">
        <v>20</v>
      </c>
      <c r="C17" s="140"/>
      <c r="D17" s="141"/>
      <c r="E17" s="38" t="s">
        <v>21</v>
      </c>
      <c r="F17" s="123"/>
      <c r="G17" s="124"/>
    </row>
    <row r="18" spans="2:15" ht="17.45" customHeight="1" thickBot="1" x14ac:dyDescent="0.4">
      <c r="B18" s="142" t="s">
        <v>49</v>
      </c>
      <c r="C18" s="143"/>
      <c r="D18" s="143"/>
      <c r="E18" s="59" t="str">
        <f>IF(I18="En este capítulo hay alguna partida con precio unitario o partida alzada sin rellenar","Sin importe por errores",+'Modelo de oferta económica'!H50)</f>
        <v>Sin importe por errores</v>
      </c>
      <c r="F18" s="125"/>
      <c r="G18" s="126"/>
      <c r="I18" s="39" t="str">
        <f xml:space="preserve"> IF('Modelo de oferta económica'!I50=0,"","En este capítulo hay alguna partida con precio unitario o partida alzada sin rellenar")</f>
        <v>En este capítulo hay alguna partida con precio unitario o partida alzada sin rellenar</v>
      </c>
      <c r="J18" s="39"/>
      <c r="K18" s="39"/>
      <c r="L18" s="39"/>
      <c r="M18" s="39"/>
      <c r="N18" s="39"/>
      <c r="O18" s="39"/>
    </row>
    <row r="19" spans="2:15" ht="17.45" customHeight="1" thickBot="1" x14ac:dyDescent="0.4">
      <c r="B19" s="142" t="s">
        <v>63</v>
      </c>
      <c r="C19" s="143"/>
      <c r="D19" s="143"/>
      <c r="E19" s="59" t="str">
        <f>IF(I19="En este capítulo hay alguna partida con precio unitario o partida alzada sin rellenar","Sin importe por errores",+'Modelo de oferta económica'!H72)</f>
        <v>Sin importe por errores</v>
      </c>
      <c r="F19" s="125"/>
      <c r="G19" s="126"/>
      <c r="I19" s="39" t="str">
        <f xml:space="preserve"> IF('Modelo de oferta económica'!I72=0,"","En este capítulo hay alguna partida con precio unitario o partida alzada sin rellenar")</f>
        <v>En este capítulo hay alguna partida con precio unitario o partida alzada sin rellenar</v>
      </c>
    </row>
    <row r="20" spans="2:15" ht="17.45" customHeight="1" thickBot="1" x14ac:dyDescent="0.4">
      <c r="B20" s="142" t="s">
        <v>50</v>
      </c>
      <c r="C20" s="143"/>
      <c r="D20" s="143"/>
      <c r="E20" s="59" t="str">
        <f>IF(I20="En este capítulo hay alguna partida con precio unitario o partida alzada sin rellenar","Sin importe por errores",+'Modelo de oferta económica'!H118)</f>
        <v>Sin importe por errores</v>
      </c>
      <c r="F20" s="125"/>
      <c r="G20" s="126"/>
      <c r="I20" s="39" t="str">
        <f xml:space="preserve"> IF('Modelo de oferta económica'!I118=0,"","En este capítulo hay alguna partida con precio unitario o partida alzada sin rellenar")</f>
        <v>En este capítulo hay alguna partida con precio unitario o partida alzada sin rellenar</v>
      </c>
    </row>
    <row r="21" spans="2:15" ht="17.45" customHeight="1" thickBot="1" x14ac:dyDescent="0.4">
      <c r="B21" s="142" t="s">
        <v>51</v>
      </c>
      <c r="C21" s="143"/>
      <c r="D21" s="143"/>
      <c r="E21" s="59" t="str">
        <f>IF(I21="En este capítulo hay alguna partida con precio unitario o partida alzada sin rellenar","Sin importe por errores",+'Modelo de oferta económica'!H256)</f>
        <v>Sin importe por errores</v>
      </c>
      <c r="F21" s="125"/>
      <c r="G21" s="126"/>
      <c r="I21" s="39" t="str">
        <f xml:space="preserve"> IF('Modelo de oferta económica'!I256=0,"","En este capítulo hay alguna partida con precio unitario o partida alzada sin rellenar")</f>
        <v>En este capítulo hay alguna partida con precio unitario o partida alzada sin rellenar</v>
      </c>
    </row>
    <row r="22" spans="2:15" ht="17.45" customHeight="1" thickBot="1" x14ac:dyDescent="0.4">
      <c r="B22" s="142" t="s">
        <v>52</v>
      </c>
      <c r="C22" s="143"/>
      <c r="D22" s="143"/>
      <c r="E22" s="59" t="str">
        <f>IF(I22="En este capítulo hay alguna partida con precio unitario o partida alzada sin rellenar","Sin importe por errores",+'Modelo de oferta económica'!H290)</f>
        <v>Sin importe por errores</v>
      </c>
      <c r="F22" s="125"/>
      <c r="G22" s="126"/>
      <c r="I22" s="39" t="str">
        <f xml:space="preserve"> IF('Modelo de oferta económica'!I290=0,"","En este capítulo hay alguna partida con precio unitario o partida alzada sin rellenar")</f>
        <v>En este capítulo hay alguna partida con precio unitario o partida alzada sin rellenar</v>
      </c>
    </row>
    <row r="23" spans="2:15" ht="17.45" customHeight="1" thickBot="1" x14ac:dyDescent="0.4">
      <c r="B23" s="142" t="s">
        <v>53</v>
      </c>
      <c r="C23" s="143"/>
      <c r="D23" s="143"/>
      <c r="E23" s="59" t="str">
        <f>IF(I23="En este capítulo hay alguna partida con precio unitario o partida alzada sin rellenar","Sin importe por errores",+'Modelo de oferta económica'!H352)</f>
        <v>Sin importe por errores</v>
      </c>
      <c r="F23" s="125"/>
      <c r="G23" s="126"/>
      <c r="I23" s="39" t="str">
        <f xml:space="preserve"> IF('Modelo de oferta económica'!I352=0,"","En este capítulo hay alguna partida con precio unitario o partida alzada sin rellenar")</f>
        <v>En este capítulo hay alguna partida con precio unitario o partida alzada sin rellenar</v>
      </c>
    </row>
    <row r="24" spans="2:15" ht="17.45" customHeight="1" thickBot="1" x14ac:dyDescent="0.4">
      <c r="B24" s="142" t="s">
        <v>64</v>
      </c>
      <c r="C24" s="143"/>
      <c r="D24" s="143"/>
      <c r="E24" s="59" t="str">
        <f>IF(I24="En este capítulo hay alguna partida con precio unitario o partida alzada sin rellenar","Sin importe por errores",+'Modelo de oferta económica'!H410)</f>
        <v>Sin importe por errores</v>
      </c>
      <c r="F24" s="125"/>
      <c r="G24" s="126"/>
      <c r="I24" s="39" t="str">
        <f xml:space="preserve"> IF('Modelo de oferta económica'!I410=0,"","En este capítulo hay alguna partida con precio unitario o partida alzada sin rellenar")</f>
        <v>En este capítulo hay alguna partida con precio unitario o partida alzada sin rellenar</v>
      </c>
    </row>
    <row r="25" spans="2:15" ht="17.45" customHeight="1" thickBot="1" x14ac:dyDescent="0.4">
      <c r="B25" s="142" t="s">
        <v>65</v>
      </c>
      <c r="C25" s="143"/>
      <c r="D25" s="143"/>
      <c r="E25" s="59" t="str">
        <f>IF(I25="En este capítulo hay alguna partida con precio unitario o partida alzada sin rellenar","Sin importe por errores",+'Modelo de oferta económica'!H424)</f>
        <v>Sin importe por errores</v>
      </c>
      <c r="F25" s="125"/>
      <c r="G25" s="126"/>
      <c r="I25" s="39" t="str">
        <f xml:space="preserve"> IF('Modelo de oferta económica'!I424=0,"","En este capítulo hay alguna partida con precio unitario o partida alzada sin rellenar")</f>
        <v>En este capítulo hay alguna partida con precio unitario o partida alzada sin rellenar</v>
      </c>
    </row>
    <row r="26" spans="2:15" ht="17.45" customHeight="1" thickBot="1" x14ac:dyDescent="0.4">
      <c r="B26" s="142" t="s">
        <v>66</v>
      </c>
      <c r="C26" s="143"/>
      <c r="D26" s="143"/>
      <c r="E26" s="59" t="str">
        <f>IF(I26="En este capítulo hay alguna partida con precio unitario o partida alzada sin rellenar","Sin importe por errores",+'Modelo de oferta económica'!H430)</f>
        <v>Sin importe por errores</v>
      </c>
      <c r="F26" s="127"/>
      <c r="G26" s="128"/>
      <c r="I26" s="39" t="str">
        <f xml:space="preserve"> IF('Modelo de oferta económica'!I430=0,"","En este capítulo hay alguna partida con precio unitario o partida alzada sin rellenar")</f>
        <v>En este capítulo hay alguna partida con precio unitario o partida alzada sin rellenar</v>
      </c>
    </row>
    <row r="27" spans="2:15" ht="15.75" customHeight="1" thickBot="1" x14ac:dyDescent="0.4">
      <c r="B27" s="40" t="s">
        <v>26</v>
      </c>
      <c r="C27" s="41"/>
      <c r="D27" s="41"/>
      <c r="E27" s="48">
        <f>SUM(E18:E26)</f>
        <v>0</v>
      </c>
      <c r="F27" s="121">
        <v>467364.09</v>
      </c>
      <c r="G27" s="122"/>
      <c r="I27" s="39" t="str">
        <f xml:space="preserve"> IF(E27&gt;F27,"El precio ofertado supera el Precio Máximo de Licitación, oferta NO ADMISIBLE","")</f>
        <v/>
      </c>
    </row>
    <row r="28" spans="2:15" ht="15.75" thickBot="1" x14ac:dyDescent="0.3">
      <c r="B28" s="28"/>
      <c r="C28" s="28"/>
      <c r="D28" s="28"/>
    </row>
    <row r="29" spans="2:15" ht="15.75" customHeight="1" thickBot="1" x14ac:dyDescent="0.3">
      <c r="B29" s="109" t="s">
        <v>27</v>
      </c>
      <c r="C29" s="110"/>
      <c r="D29" s="110"/>
      <c r="E29" s="111"/>
      <c r="F29" s="45" t="s">
        <v>28</v>
      </c>
      <c r="G29" s="45" t="s">
        <v>29</v>
      </c>
    </row>
    <row r="30" spans="2:15" ht="15" customHeight="1" thickBot="1" x14ac:dyDescent="0.3">
      <c r="B30" s="112"/>
      <c r="C30" s="113"/>
      <c r="D30" s="113"/>
      <c r="E30" s="114"/>
      <c r="F30" s="57"/>
      <c r="G30" s="57"/>
    </row>
    <row r="31" spans="2:15" ht="40.5" customHeight="1" thickBot="1" x14ac:dyDescent="0.3">
      <c r="B31" s="115" t="s">
        <v>30</v>
      </c>
      <c r="C31" s="116"/>
      <c r="D31" s="116"/>
      <c r="E31" s="116"/>
      <c r="F31" s="116"/>
      <c r="G31" s="117"/>
    </row>
    <row r="32" spans="2:15" ht="34.5" customHeight="1" thickBot="1" x14ac:dyDescent="0.3">
      <c r="B32" s="118" t="s">
        <v>31</v>
      </c>
      <c r="C32" s="119"/>
      <c r="D32" s="120"/>
      <c r="E32" s="47" t="s">
        <v>32</v>
      </c>
      <c r="F32" s="144" t="s">
        <v>33</v>
      </c>
      <c r="G32" s="145"/>
    </row>
    <row r="33" spans="2:8" ht="18" customHeight="1" thickBot="1" x14ac:dyDescent="0.3">
      <c r="B33" s="76"/>
      <c r="C33" s="77"/>
      <c r="D33" s="78"/>
      <c r="E33" s="60"/>
      <c r="F33" s="76"/>
      <c r="G33" s="78"/>
    </row>
    <row r="34" spans="2:8" ht="18" customHeight="1" thickBot="1" x14ac:dyDescent="0.3">
      <c r="B34" s="76"/>
      <c r="C34" s="77"/>
      <c r="D34" s="78"/>
      <c r="E34" s="60"/>
      <c r="F34" s="76"/>
      <c r="G34" s="78"/>
    </row>
    <row r="35" spans="2:8" ht="18" customHeight="1" thickBot="1" x14ac:dyDescent="0.3">
      <c r="B35" s="76"/>
      <c r="C35" s="77"/>
      <c r="D35" s="78"/>
      <c r="E35" s="60"/>
      <c r="F35" s="76"/>
      <c r="G35" s="78"/>
    </row>
    <row r="36" spans="2:8" ht="18" customHeight="1" thickBot="1" x14ac:dyDescent="0.3">
      <c r="B36" s="76"/>
      <c r="C36" s="77"/>
      <c r="D36" s="78"/>
      <c r="E36" s="60"/>
      <c r="F36" s="76"/>
      <c r="G36" s="78"/>
    </row>
    <row r="37" spans="2:8" ht="18" customHeight="1" thickBot="1" x14ac:dyDescent="0.3">
      <c r="B37" s="76"/>
      <c r="C37" s="77"/>
      <c r="D37" s="78"/>
      <c r="E37" s="60"/>
      <c r="F37" s="76"/>
      <c r="G37" s="78"/>
    </row>
    <row r="38" spans="2:8" ht="18" customHeight="1" thickBot="1" x14ac:dyDescent="0.3">
      <c r="B38" s="76"/>
      <c r="C38" s="77"/>
      <c r="D38" s="78"/>
      <c r="E38" s="60"/>
      <c r="F38" s="76"/>
      <c r="G38" s="78"/>
    </row>
    <row r="39" spans="2:8" ht="18" customHeight="1" thickBot="1" x14ac:dyDescent="0.3">
      <c r="B39" s="76"/>
      <c r="C39" s="77"/>
      <c r="D39" s="78"/>
      <c r="E39" s="60"/>
      <c r="F39" s="76"/>
      <c r="G39" s="78"/>
    </row>
    <row r="40" spans="2:8" ht="10.5" customHeight="1" x14ac:dyDescent="0.25">
      <c r="B40" s="66"/>
      <c r="C40" s="66"/>
      <c r="D40" s="66"/>
      <c r="E40" s="67"/>
      <c r="F40" s="66"/>
      <c r="G40" s="66"/>
    </row>
    <row r="41" spans="2:8" ht="16.5" x14ac:dyDescent="0.3">
      <c r="B41" s="85" t="s">
        <v>45</v>
      </c>
      <c r="C41" s="85"/>
      <c r="D41" s="85"/>
      <c r="E41" s="85"/>
      <c r="F41" s="85"/>
      <c r="G41" s="85"/>
      <c r="H41" s="85"/>
    </row>
    <row r="42" spans="2:8" ht="9.75" customHeight="1" x14ac:dyDescent="0.3">
      <c r="B42" s="61"/>
      <c r="C42" s="56"/>
      <c r="D42" s="56"/>
      <c r="E42" s="56"/>
      <c r="F42" s="56"/>
      <c r="G42" s="56"/>
      <c r="H42" s="56"/>
    </row>
    <row r="43" spans="2:8" ht="16.5" x14ac:dyDescent="0.3">
      <c r="B43" s="56"/>
      <c r="C43" s="91"/>
      <c r="D43" s="92"/>
      <c r="E43" s="93"/>
      <c r="F43" s="56"/>
      <c r="G43" s="56"/>
      <c r="H43" s="56"/>
    </row>
    <row r="44" spans="2:8" ht="16.5" x14ac:dyDescent="0.3">
      <c r="B44" s="56"/>
      <c r="C44" s="94"/>
      <c r="D44" s="95"/>
      <c r="E44" s="96"/>
      <c r="F44" s="56"/>
      <c r="G44" s="56"/>
      <c r="H44" s="56"/>
    </row>
    <row r="45" spans="2:8" ht="16.5" x14ac:dyDescent="0.3">
      <c r="B45" s="56"/>
      <c r="C45" s="94"/>
      <c r="D45" s="95"/>
      <c r="E45" s="96"/>
      <c r="F45" s="56"/>
      <c r="G45" s="56"/>
      <c r="H45" s="56"/>
    </row>
    <row r="46" spans="2:8" ht="16.5" x14ac:dyDescent="0.3">
      <c r="B46" s="56"/>
      <c r="C46" s="97"/>
      <c r="D46" s="98"/>
      <c r="E46" s="99"/>
      <c r="F46" s="56"/>
      <c r="G46" s="56"/>
      <c r="H46" s="56"/>
    </row>
    <row r="47" spans="2:8" ht="16.5" x14ac:dyDescent="0.3">
      <c r="B47" s="56"/>
      <c r="C47" s="56"/>
      <c r="D47" s="56"/>
      <c r="E47" s="56"/>
      <c r="F47" s="56"/>
      <c r="G47" s="56"/>
      <c r="H47" s="56"/>
    </row>
    <row r="48" spans="2:8" ht="16.5" x14ac:dyDescent="0.3">
      <c r="B48" s="56"/>
      <c r="C48" s="56"/>
      <c r="D48" s="56"/>
      <c r="E48" s="56"/>
      <c r="F48" s="56"/>
      <c r="G48" s="56"/>
      <c r="H48" s="56"/>
    </row>
    <row r="49" spans="2:10" ht="15.75" thickBot="1" x14ac:dyDescent="0.3">
      <c r="B49" s="28"/>
      <c r="C49" s="28"/>
    </row>
    <row r="50" spans="2:10" ht="27" customHeight="1" thickBot="1" x14ac:dyDescent="0.3">
      <c r="B50" s="83" t="s">
        <v>0</v>
      </c>
      <c r="C50" s="84"/>
      <c r="D50" s="89" t="s">
        <v>55</v>
      </c>
      <c r="E50" s="90"/>
      <c r="F50" s="90"/>
      <c r="G50" s="90"/>
      <c r="H50" s="26">
        <f>SUM(H53,H57,H61,H65,H69)</f>
        <v>0</v>
      </c>
      <c r="I50" s="50">
        <f xml:space="preserve"> COUNTIF(I53:I71,"Es necesario completar el precio de esta partida, introduciendo un valor en la celda en naranja")</f>
        <v>5</v>
      </c>
    </row>
    <row r="51" spans="2:10" ht="9.9499999999999993" customHeight="1" thickBot="1" x14ac:dyDescent="0.3">
      <c r="D51" s="10"/>
      <c r="E51"/>
      <c r="F51" s="29"/>
      <c r="G51"/>
      <c r="H51" s="1"/>
      <c r="I51" s="51"/>
    </row>
    <row r="52" spans="2:10" ht="15.75" thickBot="1" x14ac:dyDescent="0.3">
      <c r="B52" s="79" t="s">
        <v>1</v>
      </c>
      <c r="C52" s="80"/>
      <c r="D52" s="80"/>
      <c r="E52" s="80"/>
      <c r="F52" s="34" t="s">
        <v>23</v>
      </c>
      <c r="G52" s="3" t="s">
        <v>3</v>
      </c>
      <c r="H52" s="3" t="s">
        <v>4</v>
      </c>
      <c r="I52" s="51"/>
      <c r="J52" s="52">
        <f>ROUND('Modelo de oferta económica'!F53,2)</f>
        <v>0</v>
      </c>
    </row>
    <row r="53" spans="2:10" ht="15.75" thickBot="1" x14ac:dyDescent="0.3">
      <c r="B53" s="68" t="s">
        <v>68</v>
      </c>
      <c r="C53" s="5" t="s">
        <v>22</v>
      </c>
      <c r="D53" s="81" t="s">
        <v>54</v>
      </c>
      <c r="E53" s="82"/>
      <c r="F53" s="49"/>
      <c r="G53" s="5">
        <v>1</v>
      </c>
      <c r="H53" s="7">
        <f>ROUND('Modelo de oferta económica'!J52*G53,2)</f>
        <v>0</v>
      </c>
      <c r="I53" s="53" t="str">
        <f>IF(ISBLANK('Modelo de oferta económica'!F53),"Es necesario completar el precio de esta partida, introduciendo un valor en la celda en naranja","")</f>
        <v>Es necesario completar el precio de esta partida, introduciendo un valor en la celda en naranja</v>
      </c>
      <c r="J53" s="54"/>
    </row>
    <row r="54" spans="2:10" ht="22.5" customHeight="1" thickBot="1" x14ac:dyDescent="0.3">
      <c r="B54" s="86" t="s">
        <v>67</v>
      </c>
      <c r="C54" s="87"/>
      <c r="D54" s="87"/>
      <c r="E54" s="87"/>
      <c r="F54" s="87"/>
      <c r="G54" s="87"/>
      <c r="H54" s="88"/>
      <c r="I54" s="51"/>
      <c r="J54" s="54"/>
    </row>
    <row r="55" spans="2:10" ht="9.9499999999999993" customHeight="1" thickBot="1" x14ac:dyDescent="0.3">
      <c r="D55" s="10"/>
      <c r="E55"/>
      <c r="F55" s="29"/>
      <c r="G55"/>
      <c r="H55" s="1"/>
      <c r="I55" s="51"/>
      <c r="J55" s="54"/>
    </row>
    <row r="56" spans="2:10" ht="15.75" thickBot="1" x14ac:dyDescent="0.3">
      <c r="B56" s="79" t="s">
        <v>1</v>
      </c>
      <c r="C56" s="80"/>
      <c r="D56" s="80"/>
      <c r="E56" s="80"/>
      <c r="F56" s="34" t="s">
        <v>23</v>
      </c>
      <c r="G56" s="3" t="s">
        <v>3</v>
      </c>
      <c r="H56" s="3" t="s">
        <v>4</v>
      </c>
      <c r="I56" s="51"/>
      <c r="J56" s="52">
        <f>ROUND('Modelo de oferta económica'!F57,2)</f>
        <v>0</v>
      </c>
    </row>
    <row r="57" spans="2:10" ht="15.75" thickBot="1" x14ac:dyDescent="0.3">
      <c r="B57" s="68" t="s">
        <v>69</v>
      </c>
      <c r="C57" s="5" t="s">
        <v>22</v>
      </c>
      <c r="D57" s="81" t="s">
        <v>56</v>
      </c>
      <c r="E57" s="82"/>
      <c r="F57" s="49"/>
      <c r="G57" s="5">
        <v>1</v>
      </c>
      <c r="H57" s="7">
        <f>ROUND('Modelo de oferta económica'!J56*G57,2)</f>
        <v>0</v>
      </c>
      <c r="I57" s="53" t="str">
        <f>IF(ISBLANK('Modelo de oferta económica'!F57),"Es necesario completar el precio de esta partida, introduciendo un valor en la celda en naranja","")</f>
        <v>Es necesario completar el precio de esta partida, introduciendo un valor en la celda en naranja</v>
      </c>
      <c r="J57" s="54"/>
    </row>
    <row r="58" spans="2:10" ht="15.75" thickBot="1" x14ac:dyDescent="0.3">
      <c r="B58" s="86" t="s">
        <v>70</v>
      </c>
      <c r="C58" s="87"/>
      <c r="D58" s="87"/>
      <c r="E58" s="87"/>
      <c r="F58" s="87"/>
      <c r="G58" s="87"/>
      <c r="H58" s="88"/>
      <c r="I58" s="51"/>
      <c r="J58" s="54"/>
    </row>
    <row r="59" spans="2:10" ht="9.9499999999999993" customHeight="1" thickBot="1" x14ac:dyDescent="0.3">
      <c r="D59" s="10"/>
      <c r="E59"/>
      <c r="F59" s="29"/>
      <c r="G59"/>
      <c r="H59" s="1"/>
      <c r="I59" s="51"/>
      <c r="J59" s="54"/>
    </row>
    <row r="60" spans="2:10" ht="15.75" thickBot="1" x14ac:dyDescent="0.3">
      <c r="B60" s="79" t="s">
        <v>1</v>
      </c>
      <c r="C60" s="80"/>
      <c r="D60" s="80"/>
      <c r="E60" s="80"/>
      <c r="F60" s="34" t="s">
        <v>23</v>
      </c>
      <c r="G60" s="3" t="s">
        <v>3</v>
      </c>
      <c r="H60" s="3" t="s">
        <v>4</v>
      </c>
      <c r="I60" s="51"/>
      <c r="J60" s="52">
        <f>ROUND('Modelo de oferta económica'!F61,2)</f>
        <v>0</v>
      </c>
    </row>
    <row r="61" spans="2:10" ht="15.75" thickBot="1" x14ac:dyDescent="0.3">
      <c r="B61" s="68" t="s">
        <v>71</v>
      </c>
      <c r="C61" s="5" t="s">
        <v>22</v>
      </c>
      <c r="D61" s="81" t="s">
        <v>57</v>
      </c>
      <c r="E61" s="82"/>
      <c r="F61" s="49"/>
      <c r="G61" s="5">
        <v>1</v>
      </c>
      <c r="H61" s="7">
        <f>ROUND('Modelo de oferta económica'!J60*G61,2)</f>
        <v>0</v>
      </c>
      <c r="I61" s="53" t="str">
        <f>IF(ISBLANK('Modelo de oferta económica'!F61),"Es necesario completar el precio de esta partida, introduciendo un valor en la celda en naranja","")</f>
        <v>Es necesario completar el precio de esta partida, introduciendo un valor en la celda en naranja</v>
      </c>
      <c r="J61" s="54"/>
    </row>
    <row r="62" spans="2:10" ht="24.75" customHeight="1" thickBot="1" x14ac:dyDescent="0.3">
      <c r="B62" s="86" t="s">
        <v>72</v>
      </c>
      <c r="C62" s="87"/>
      <c r="D62" s="87"/>
      <c r="E62" s="87"/>
      <c r="F62" s="87"/>
      <c r="G62" s="87"/>
      <c r="H62" s="88"/>
      <c r="I62" s="55"/>
      <c r="J62" s="54"/>
    </row>
    <row r="63" spans="2:10" ht="9.9499999999999993" customHeight="1" thickBot="1" x14ac:dyDescent="0.3">
      <c r="B63" s="11"/>
      <c r="C63" s="11"/>
      <c r="D63" s="11"/>
      <c r="E63" s="11"/>
      <c r="F63" s="30"/>
      <c r="G63" s="11"/>
      <c r="H63" s="11"/>
      <c r="I63" s="51"/>
      <c r="J63" s="54"/>
    </row>
    <row r="64" spans="2:10" ht="15.75" thickBot="1" x14ac:dyDescent="0.3">
      <c r="B64" s="79" t="s">
        <v>1</v>
      </c>
      <c r="C64" s="80"/>
      <c r="D64" s="80"/>
      <c r="E64" s="80"/>
      <c r="F64" s="34" t="s">
        <v>23</v>
      </c>
      <c r="G64" s="3" t="s">
        <v>3</v>
      </c>
      <c r="H64" s="3" t="s">
        <v>4</v>
      </c>
      <c r="I64" s="51"/>
      <c r="J64" s="52">
        <f>ROUND('Modelo de oferta económica'!F65,2)</f>
        <v>0</v>
      </c>
    </row>
    <row r="65" spans="2:10" ht="15.75" thickBot="1" x14ac:dyDescent="0.3">
      <c r="B65" s="68" t="s">
        <v>73</v>
      </c>
      <c r="C65" s="5" t="s">
        <v>22</v>
      </c>
      <c r="D65" s="81" t="s">
        <v>58</v>
      </c>
      <c r="E65" s="82"/>
      <c r="F65" s="49"/>
      <c r="G65" s="5">
        <v>1</v>
      </c>
      <c r="H65" s="7">
        <f>ROUND('Modelo de oferta económica'!J64*G65,2)</f>
        <v>0</v>
      </c>
      <c r="I65" s="53" t="str">
        <f>IF(ISBLANK('Modelo de oferta económica'!F65),"Es necesario completar el precio de esta partida, introduciendo un valor en la celda en naranja","")</f>
        <v>Es necesario completar el precio de esta partida, introduciendo un valor en la celda en naranja</v>
      </c>
      <c r="J65" s="54"/>
    </row>
    <row r="66" spans="2:10" ht="15.75" thickBot="1" x14ac:dyDescent="0.3">
      <c r="B66" s="86" t="s">
        <v>74</v>
      </c>
      <c r="C66" s="87"/>
      <c r="D66" s="87"/>
      <c r="E66" s="87"/>
      <c r="F66" s="87"/>
      <c r="G66" s="87"/>
      <c r="H66" s="88"/>
      <c r="I66" s="51"/>
      <c r="J66" s="54"/>
    </row>
    <row r="67" spans="2:10" ht="9.9499999999999993" customHeight="1" thickBot="1" x14ac:dyDescent="0.3">
      <c r="B67" s="11"/>
      <c r="C67" s="11"/>
      <c r="D67" s="11"/>
      <c r="E67" s="11"/>
      <c r="F67" s="30"/>
      <c r="G67" s="11"/>
      <c r="H67" s="11"/>
      <c r="I67" s="51"/>
      <c r="J67" s="54"/>
    </row>
    <row r="68" spans="2:10" ht="23.25" thickBot="1" x14ac:dyDescent="0.3">
      <c r="B68" s="79" t="s">
        <v>1</v>
      </c>
      <c r="C68" s="80"/>
      <c r="D68" s="80"/>
      <c r="E68" s="80"/>
      <c r="F68" s="34" t="s">
        <v>2</v>
      </c>
      <c r="G68" s="3" t="s">
        <v>3</v>
      </c>
      <c r="H68" s="3" t="s">
        <v>4</v>
      </c>
      <c r="I68" s="51"/>
      <c r="J68" s="52">
        <f>ROUND('Modelo de oferta económica'!F69,2)</f>
        <v>0</v>
      </c>
    </row>
    <row r="69" spans="2:10" ht="15.75" thickBot="1" x14ac:dyDescent="0.3">
      <c r="B69" s="68" t="s">
        <v>76</v>
      </c>
      <c r="C69" s="5" t="s">
        <v>6</v>
      </c>
      <c r="D69" s="81" t="s">
        <v>59</v>
      </c>
      <c r="E69" s="82"/>
      <c r="F69" s="49"/>
      <c r="G69" s="8">
        <v>1</v>
      </c>
      <c r="H69" s="7">
        <f>ROUND('Modelo de oferta económica'!J68*G69,2)</f>
        <v>0</v>
      </c>
      <c r="I69" s="53" t="str">
        <f>IF(ISBLANK('Modelo de oferta económica'!F69),"Es necesario completar el precio de esta partida, introduciendo un valor en la celda en naranja","")</f>
        <v>Es necesario completar el precio de esta partida, introduciendo un valor en la celda en naranja</v>
      </c>
      <c r="J69" s="54"/>
    </row>
    <row r="70" spans="2:10" ht="24" customHeight="1" thickBot="1" x14ac:dyDescent="0.3">
      <c r="B70" s="86" t="s">
        <v>75</v>
      </c>
      <c r="C70" s="87"/>
      <c r="D70" s="87"/>
      <c r="E70" s="87"/>
      <c r="F70" s="87"/>
      <c r="G70" s="87"/>
      <c r="H70" s="88"/>
      <c r="I70" s="51"/>
      <c r="J70" s="54"/>
    </row>
    <row r="71" spans="2:10" ht="9.9499999999999993" customHeight="1" thickBot="1" x14ac:dyDescent="0.3">
      <c r="B71" s="11"/>
      <c r="C71" s="11"/>
      <c r="D71" s="11"/>
      <c r="E71" s="11"/>
      <c r="F71" s="30"/>
      <c r="G71" s="11"/>
      <c r="H71" s="11"/>
      <c r="I71" s="51"/>
      <c r="J71" s="54"/>
    </row>
    <row r="72" spans="2:10" ht="27.75" customHeight="1" thickBot="1" x14ac:dyDescent="0.3">
      <c r="B72" s="83" t="s">
        <v>7</v>
      </c>
      <c r="C72" s="84"/>
      <c r="D72" s="89" t="s">
        <v>60</v>
      </c>
      <c r="E72" s="90"/>
      <c r="F72" s="90"/>
      <c r="G72" s="90"/>
      <c r="H72" s="26">
        <f>+H75+H79+H83+H87+H91+H95+H99+H103+H107+H111+H115</f>
        <v>0</v>
      </c>
      <c r="I72" s="50">
        <f xml:space="preserve"> COUNTIF(I75:I116,"Es necesario completar el precio de esta partida, introduciendo un valor en la celda en naranja")</f>
        <v>11</v>
      </c>
      <c r="J72" s="54"/>
    </row>
    <row r="73" spans="2:10" ht="9.9499999999999993" customHeight="1" thickBot="1" x14ac:dyDescent="0.3">
      <c r="E73"/>
      <c r="F73" s="29"/>
      <c r="G73"/>
      <c r="H73" s="1"/>
      <c r="J73" s="54"/>
    </row>
    <row r="74" spans="2:10" ht="23.25" thickBot="1" x14ac:dyDescent="0.3">
      <c r="B74" s="79" t="s">
        <v>1</v>
      </c>
      <c r="C74" s="80"/>
      <c r="D74" s="80"/>
      <c r="E74" s="80"/>
      <c r="F74" s="34" t="s">
        <v>2</v>
      </c>
      <c r="G74" s="3" t="s">
        <v>3</v>
      </c>
      <c r="H74" s="3" t="s">
        <v>4</v>
      </c>
      <c r="J74" s="52">
        <f>ROUND(F75,2)</f>
        <v>0</v>
      </c>
    </row>
    <row r="75" spans="2:10" ht="15.75" thickBot="1" x14ac:dyDescent="0.3">
      <c r="B75" s="68" t="s">
        <v>77</v>
      </c>
      <c r="C75" s="5" t="s">
        <v>6</v>
      </c>
      <c r="D75" s="81" t="s">
        <v>79</v>
      </c>
      <c r="E75" s="82"/>
      <c r="F75" s="49"/>
      <c r="G75" s="8">
        <v>1</v>
      </c>
      <c r="H75" s="7">
        <f>ROUND(J74*G75,2)</f>
        <v>0</v>
      </c>
      <c r="I75" s="53" t="str">
        <f>IF(ISBLANK('Modelo de oferta económica'!F75),"Es necesario completar el precio de esta partida, introduciendo un valor en la celda en naranja","")</f>
        <v>Es necesario completar el precio de esta partida, introduciendo un valor en la celda en naranja</v>
      </c>
      <c r="J75" s="54"/>
    </row>
    <row r="76" spans="2:10" ht="25.5" customHeight="1" thickBot="1" x14ac:dyDescent="0.3">
      <c r="B76" s="86" t="s">
        <v>80</v>
      </c>
      <c r="C76" s="87"/>
      <c r="D76" s="87"/>
      <c r="E76" s="87"/>
      <c r="F76" s="87"/>
      <c r="G76" s="87"/>
      <c r="H76" s="88"/>
      <c r="J76" s="54"/>
    </row>
    <row r="77" spans="2:10" ht="9.9499999999999993" customHeight="1" thickBot="1" x14ac:dyDescent="0.3">
      <c r="D77" s="10"/>
      <c r="E77"/>
      <c r="F77" s="29"/>
      <c r="G77"/>
      <c r="H77" s="6"/>
      <c r="J77" s="54"/>
    </row>
    <row r="78" spans="2:10" ht="23.25" thickBot="1" x14ac:dyDescent="0.3">
      <c r="B78" s="79" t="s">
        <v>1</v>
      </c>
      <c r="C78" s="80"/>
      <c r="D78" s="80"/>
      <c r="E78" s="80"/>
      <c r="F78" s="34" t="s">
        <v>2</v>
      </c>
      <c r="G78" s="3" t="s">
        <v>3</v>
      </c>
      <c r="H78" s="3" t="s">
        <v>4</v>
      </c>
      <c r="J78" s="52">
        <f>ROUND(F79,2)</f>
        <v>0</v>
      </c>
    </row>
    <row r="79" spans="2:10" ht="15.75" thickBot="1" x14ac:dyDescent="0.3">
      <c r="B79" s="68" t="s">
        <v>78</v>
      </c>
      <c r="C79" s="5" t="s">
        <v>6</v>
      </c>
      <c r="D79" s="81" t="s">
        <v>81</v>
      </c>
      <c r="E79" s="82"/>
      <c r="F79" s="49"/>
      <c r="G79" s="8">
        <v>1</v>
      </c>
      <c r="H79" s="7">
        <f>ROUND(J78*G79,2)</f>
        <v>0</v>
      </c>
      <c r="I79" s="53" t="str">
        <f>IF(ISBLANK('Modelo de oferta económica'!F79),"Es necesario completar el precio de esta partida, introduciendo un valor en la celda en naranja","")</f>
        <v>Es necesario completar el precio de esta partida, introduciendo un valor en la celda en naranja</v>
      </c>
      <c r="J79" s="54"/>
    </row>
    <row r="80" spans="2:10" ht="21.75" customHeight="1" thickBot="1" x14ac:dyDescent="0.3">
      <c r="B80" s="86" t="s">
        <v>82</v>
      </c>
      <c r="C80" s="87"/>
      <c r="D80" s="87"/>
      <c r="E80" s="87"/>
      <c r="F80" s="87"/>
      <c r="G80" s="87"/>
      <c r="H80" s="88"/>
      <c r="J80" s="54"/>
    </row>
    <row r="81" spans="2:10" ht="9.9499999999999993" customHeight="1" thickBot="1" x14ac:dyDescent="0.3">
      <c r="D81" s="10"/>
      <c r="E81"/>
      <c r="F81" s="29"/>
      <c r="G81"/>
      <c r="H81" s="1"/>
      <c r="J81" s="54"/>
    </row>
    <row r="82" spans="2:10" ht="15.75" thickBot="1" x14ac:dyDescent="0.3">
      <c r="B82" s="79" t="s">
        <v>1</v>
      </c>
      <c r="C82" s="80"/>
      <c r="D82" s="80"/>
      <c r="E82" s="80"/>
      <c r="F82" s="34" t="s">
        <v>23</v>
      </c>
      <c r="G82" s="3" t="s">
        <v>3</v>
      </c>
      <c r="H82" s="3" t="s">
        <v>4</v>
      </c>
      <c r="J82" s="52">
        <f>ROUND(F83,2)</f>
        <v>0</v>
      </c>
    </row>
    <row r="83" spans="2:10" ht="15.75" thickBot="1" x14ac:dyDescent="0.3">
      <c r="B83" s="68" t="s">
        <v>83</v>
      </c>
      <c r="C83" s="5" t="s">
        <v>22</v>
      </c>
      <c r="D83" s="81" t="s">
        <v>84</v>
      </c>
      <c r="E83" s="82"/>
      <c r="F83" s="49"/>
      <c r="G83" s="5">
        <v>1</v>
      </c>
      <c r="H83" s="7">
        <f>ROUND(J82*G83,2)</f>
        <v>0</v>
      </c>
      <c r="I83" s="53" t="str">
        <f>IF(ISBLANK('Modelo de oferta económica'!F83),"Es necesario completar el precio de esta partida, introduciendo un valor en la celda en naranja","")</f>
        <v>Es necesario completar el precio de esta partida, introduciendo un valor en la celda en naranja</v>
      </c>
      <c r="J83" s="54"/>
    </row>
    <row r="84" spans="2:10" ht="19.5" customHeight="1" thickBot="1" x14ac:dyDescent="0.3">
      <c r="B84" s="86" t="s">
        <v>85</v>
      </c>
      <c r="C84" s="87"/>
      <c r="D84" s="87"/>
      <c r="E84" s="87"/>
      <c r="F84" s="87"/>
      <c r="G84" s="87"/>
      <c r="H84" s="88"/>
      <c r="J84" s="54"/>
    </row>
    <row r="85" spans="2:10" ht="9.9499999999999993" customHeight="1" thickBot="1" x14ac:dyDescent="0.3">
      <c r="D85" s="10"/>
      <c r="E85"/>
      <c r="F85" s="29"/>
      <c r="G85"/>
      <c r="H85" s="1"/>
      <c r="J85" s="54"/>
    </row>
    <row r="86" spans="2:10" ht="23.25" thickBot="1" x14ac:dyDescent="0.3">
      <c r="B86" s="79" t="s">
        <v>1</v>
      </c>
      <c r="C86" s="80"/>
      <c r="D86" s="80"/>
      <c r="E86" s="80"/>
      <c r="F86" s="34" t="s">
        <v>2</v>
      </c>
      <c r="G86" s="3" t="s">
        <v>3</v>
      </c>
      <c r="H86" s="3" t="s">
        <v>4</v>
      </c>
      <c r="J86" s="52">
        <f>ROUND(F87,2)</f>
        <v>0</v>
      </c>
    </row>
    <row r="87" spans="2:10" ht="20.25" customHeight="1" thickBot="1" x14ac:dyDescent="0.3">
      <c r="B87" s="68" t="s">
        <v>86</v>
      </c>
      <c r="C87" s="5" t="s">
        <v>6</v>
      </c>
      <c r="D87" s="81" t="s">
        <v>88</v>
      </c>
      <c r="E87" s="82"/>
      <c r="F87" s="49"/>
      <c r="G87" s="8">
        <v>1</v>
      </c>
      <c r="H87" s="7">
        <f>ROUND(J86*G87,2)</f>
        <v>0</v>
      </c>
      <c r="I87" s="53" t="str">
        <f>IF(ISBLANK('Modelo de oferta económica'!F87),"Es necesario completar el precio de esta partida, introduciendo un valor en la celda en naranja","")</f>
        <v>Es necesario completar el precio de esta partida, introduciendo un valor en la celda en naranja</v>
      </c>
      <c r="J87" s="54"/>
    </row>
    <row r="88" spans="2:10" ht="18" customHeight="1" thickBot="1" x14ac:dyDescent="0.3">
      <c r="B88" s="86" t="s">
        <v>87</v>
      </c>
      <c r="C88" s="87"/>
      <c r="D88" s="87"/>
      <c r="E88" s="87"/>
      <c r="F88" s="87"/>
      <c r="G88" s="87"/>
      <c r="H88" s="88"/>
      <c r="J88" s="54"/>
    </row>
    <row r="89" spans="2:10" ht="9.9499999999999993" customHeight="1" thickBot="1" x14ac:dyDescent="0.3">
      <c r="B89" s="14"/>
      <c r="E89"/>
      <c r="F89" s="29"/>
      <c r="G89"/>
      <c r="H89"/>
      <c r="J89" s="54"/>
    </row>
    <row r="90" spans="2:10" ht="15.75" thickBot="1" x14ac:dyDescent="0.3">
      <c r="B90" s="79" t="s">
        <v>1</v>
      </c>
      <c r="C90" s="80"/>
      <c r="D90" s="80"/>
      <c r="E90" s="80"/>
      <c r="F90" s="34" t="s">
        <v>23</v>
      </c>
      <c r="G90" s="3" t="s">
        <v>3</v>
      </c>
      <c r="H90" s="3" t="s">
        <v>4</v>
      </c>
      <c r="J90" s="52">
        <f>ROUND(F91,2)</f>
        <v>0</v>
      </c>
    </row>
    <row r="91" spans="2:10" ht="15.75" thickBot="1" x14ac:dyDescent="0.3">
      <c r="B91" s="68" t="s">
        <v>89</v>
      </c>
      <c r="C91" s="5" t="s">
        <v>22</v>
      </c>
      <c r="D91" s="81" t="s">
        <v>90</v>
      </c>
      <c r="E91" s="82"/>
      <c r="F91" s="49"/>
      <c r="G91" s="5">
        <v>1</v>
      </c>
      <c r="H91" s="7">
        <f>ROUND(J90*G91,2)</f>
        <v>0</v>
      </c>
      <c r="I91" s="53" t="str">
        <f>IF(ISBLANK('Modelo de oferta económica'!F91),"Es necesario completar el precio de esta partida, introduciendo un valor en la celda en naranja","")</f>
        <v>Es necesario completar el precio de esta partida, introduciendo un valor en la celda en naranja</v>
      </c>
      <c r="J91" s="54"/>
    </row>
    <row r="92" spans="2:10" ht="15.75" thickBot="1" x14ac:dyDescent="0.3">
      <c r="B92" s="86" t="s">
        <v>91</v>
      </c>
      <c r="C92" s="87"/>
      <c r="D92" s="87"/>
      <c r="E92" s="87"/>
      <c r="F92" s="87"/>
      <c r="G92" s="87"/>
      <c r="H92" s="88"/>
      <c r="J92" s="54"/>
    </row>
    <row r="93" spans="2:10" ht="9.9499999999999993" customHeight="1" thickBot="1" x14ac:dyDescent="0.3">
      <c r="D93" s="10"/>
      <c r="E93"/>
      <c r="F93" s="29"/>
      <c r="G93"/>
      <c r="H93"/>
      <c r="J93" s="54"/>
    </row>
    <row r="94" spans="2:10" ht="15.75" thickBot="1" x14ac:dyDescent="0.3">
      <c r="B94" s="79" t="s">
        <v>1</v>
      </c>
      <c r="C94" s="80"/>
      <c r="D94" s="80"/>
      <c r="E94" s="80"/>
      <c r="F94" s="34" t="s">
        <v>23</v>
      </c>
      <c r="G94" s="3" t="s">
        <v>3</v>
      </c>
      <c r="H94" s="3" t="s">
        <v>4</v>
      </c>
      <c r="J94" s="52">
        <f>ROUND(F95,2)</f>
        <v>0</v>
      </c>
    </row>
    <row r="95" spans="2:10" ht="15.75" thickBot="1" x14ac:dyDescent="0.3">
      <c r="B95" s="68" t="s">
        <v>94</v>
      </c>
      <c r="C95" s="5" t="s">
        <v>22</v>
      </c>
      <c r="D95" s="81" t="s">
        <v>92</v>
      </c>
      <c r="E95" s="82"/>
      <c r="F95" s="49"/>
      <c r="G95" s="5">
        <v>1</v>
      </c>
      <c r="H95" s="7">
        <f>ROUND(J94*G95,2)</f>
        <v>0</v>
      </c>
      <c r="I95" s="53" t="str">
        <f>IF(ISBLANK('Modelo de oferta económica'!F95),"Es necesario completar el precio de esta partida, introduciendo un valor en la celda en naranja","")</f>
        <v>Es necesario completar el precio de esta partida, introduciendo un valor en la celda en naranja</v>
      </c>
      <c r="J95" s="54"/>
    </row>
    <row r="96" spans="2:10" ht="15.75" thickBot="1" x14ac:dyDescent="0.3">
      <c r="B96" s="86" t="s">
        <v>93</v>
      </c>
      <c r="C96" s="87"/>
      <c r="D96" s="87"/>
      <c r="E96" s="87"/>
      <c r="F96" s="87"/>
      <c r="G96" s="87"/>
      <c r="H96" s="88"/>
      <c r="J96" s="54"/>
    </row>
    <row r="97" spans="2:10" ht="9.9499999999999993" customHeight="1" thickBot="1" x14ac:dyDescent="0.3">
      <c r="D97" s="10"/>
      <c r="E97"/>
      <c r="F97" s="29"/>
      <c r="G97"/>
      <c r="H97"/>
      <c r="J97" s="54"/>
    </row>
    <row r="98" spans="2:10" ht="23.25" thickBot="1" x14ac:dyDescent="0.3">
      <c r="B98" s="79" t="s">
        <v>1</v>
      </c>
      <c r="C98" s="80"/>
      <c r="D98" s="80"/>
      <c r="E98" s="80"/>
      <c r="F98" s="34" t="s">
        <v>2</v>
      </c>
      <c r="G98" s="3" t="s">
        <v>3</v>
      </c>
      <c r="H98" s="3" t="s">
        <v>4</v>
      </c>
      <c r="J98" s="52">
        <f>ROUND(F99,2)</f>
        <v>0</v>
      </c>
    </row>
    <row r="99" spans="2:10" ht="15.75" thickBot="1" x14ac:dyDescent="0.3">
      <c r="B99" s="68" t="s">
        <v>95</v>
      </c>
      <c r="C99" s="5" t="s">
        <v>6</v>
      </c>
      <c r="D99" s="81" t="s">
        <v>96</v>
      </c>
      <c r="E99" s="82"/>
      <c r="F99" s="49"/>
      <c r="G99" s="8">
        <v>1</v>
      </c>
      <c r="H99" s="7">
        <f>ROUND(J98*G99,2)</f>
        <v>0</v>
      </c>
      <c r="I99" s="53" t="str">
        <f>IF(ISBLANK('Modelo de oferta económica'!F99),"Es necesario completar el precio de esta partida, introduciendo un valor en la celda en naranja","")</f>
        <v>Es necesario completar el precio de esta partida, introduciendo un valor en la celda en naranja</v>
      </c>
      <c r="J99" s="54"/>
    </row>
    <row r="100" spans="2:10" ht="22.5" customHeight="1" thickBot="1" x14ac:dyDescent="0.3">
      <c r="B100" s="86" t="s">
        <v>101</v>
      </c>
      <c r="C100" s="87"/>
      <c r="D100" s="87"/>
      <c r="E100" s="87"/>
      <c r="F100" s="87"/>
      <c r="G100" s="87"/>
      <c r="H100" s="88"/>
      <c r="J100" s="54"/>
    </row>
    <row r="101" spans="2:10" ht="9.9499999999999993" customHeight="1" thickBot="1" x14ac:dyDescent="0.3">
      <c r="D101" s="10"/>
      <c r="E101"/>
      <c r="F101" s="29"/>
      <c r="G101"/>
      <c r="H101"/>
      <c r="J101" s="54"/>
    </row>
    <row r="102" spans="2:10" ht="23.25" thickBot="1" x14ac:dyDescent="0.3">
      <c r="B102" s="79" t="s">
        <v>1</v>
      </c>
      <c r="C102" s="80"/>
      <c r="D102" s="80"/>
      <c r="E102" s="80"/>
      <c r="F102" s="34" t="s">
        <v>2</v>
      </c>
      <c r="G102" s="3" t="s">
        <v>3</v>
      </c>
      <c r="H102" s="3" t="s">
        <v>4</v>
      </c>
      <c r="J102" s="52">
        <f>ROUND(F103,2)</f>
        <v>0</v>
      </c>
    </row>
    <row r="103" spans="2:10" ht="15.75" thickBot="1" x14ac:dyDescent="0.3">
      <c r="B103" s="68" t="s">
        <v>97</v>
      </c>
      <c r="C103" s="5" t="s">
        <v>6</v>
      </c>
      <c r="D103" s="81" t="s">
        <v>103</v>
      </c>
      <c r="E103" s="82"/>
      <c r="F103" s="49"/>
      <c r="G103" s="8">
        <v>1</v>
      </c>
      <c r="H103" s="7">
        <f>ROUND(J102*G103,2)</f>
        <v>0</v>
      </c>
      <c r="I103" s="53" t="str">
        <f>IF(ISBLANK('Modelo de oferta económica'!F103),"Es necesario completar el precio de esta partida, introduciendo un valor en la celda en naranja","")</f>
        <v>Es necesario completar el precio de esta partida, introduciendo un valor en la celda en naranja</v>
      </c>
      <c r="J103" s="54"/>
    </row>
    <row r="104" spans="2:10" ht="15.75" thickBot="1" x14ac:dyDescent="0.3">
      <c r="B104" s="86" t="s">
        <v>102</v>
      </c>
      <c r="C104" s="87"/>
      <c r="D104" s="87"/>
      <c r="E104" s="87"/>
      <c r="F104" s="87"/>
      <c r="G104" s="87"/>
      <c r="H104" s="88"/>
      <c r="J104" s="54"/>
    </row>
    <row r="105" spans="2:10" ht="9.9499999999999993" customHeight="1" thickBot="1" x14ac:dyDescent="0.3">
      <c r="D105" s="10"/>
      <c r="E105"/>
      <c r="F105" s="29"/>
      <c r="G105"/>
      <c r="H105" s="1"/>
      <c r="J105" s="54"/>
    </row>
    <row r="106" spans="2:10" ht="23.25" thickBot="1" x14ac:dyDescent="0.3">
      <c r="B106" s="79" t="s">
        <v>1</v>
      </c>
      <c r="C106" s="80"/>
      <c r="D106" s="80"/>
      <c r="E106" s="80"/>
      <c r="F106" s="34" t="s">
        <v>2</v>
      </c>
      <c r="G106" s="3" t="s">
        <v>3</v>
      </c>
      <c r="H106" s="3" t="s">
        <v>4</v>
      </c>
      <c r="J106" s="52">
        <f>ROUND(F107,2)</f>
        <v>0</v>
      </c>
    </row>
    <row r="107" spans="2:10" ht="15.75" thickBot="1" x14ac:dyDescent="0.3">
      <c r="B107" s="68" t="s">
        <v>98</v>
      </c>
      <c r="C107" s="5" t="s">
        <v>6</v>
      </c>
      <c r="D107" s="81" t="s">
        <v>104</v>
      </c>
      <c r="E107" s="82"/>
      <c r="F107" s="49"/>
      <c r="G107" s="8">
        <v>1</v>
      </c>
      <c r="H107" s="7">
        <f>ROUND(J106*G107,2)</f>
        <v>0</v>
      </c>
      <c r="I107" s="53" t="str">
        <f>IF(ISBLANK('Modelo de oferta económica'!F107),"Es necesario completar el precio de esta partida, introduciendo un valor en la celda en naranja","")</f>
        <v>Es necesario completar el precio de esta partida, introduciendo un valor en la celda en naranja</v>
      </c>
      <c r="J107" s="54"/>
    </row>
    <row r="108" spans="2:10" ht="27" customHeight="1" thickBot="1" x14ac:dyDescent="0.3">
      <c r="B108" s="86" t="s">
        <v>105</v>
      </c>
      <c r="C108" s="87"/>
      <c r="D108" s="87"/>
      <c r="E108" s="87"/>
      <c r="F108" s="87"/>
      <c r="G108" s="87"/>
      <c r="H108" s="88"/>
      <c r="J108" s="54"/>
    </row>
    <row r="109" spans="2:10" ht="9.9499999999999993" customHeight="1" thickBot="1" x14ac:dyDescent="0.3">
      <c r="D109" s="10"/>
      <c r="E109"/>
      <c r="F109" s="29"/>
      <c r="G109"/>
      <c r="H109"/>
      <c r="J109" s="54"/>
    </row>
    <row r="110" spans="2:10" ht="23.25" thickBot="1" x14ac:dyDescent="0.3">
      <c r="B110" s="79" t="s">
        <v>1</v>
      </c>
      <c r="C110" s="80"/>
      <c r="D110" s="80"/>
      <c r="E110" s="80"/>
      <c r="F110" s="34" t="s">
        <v>2</v>
      </c>
      <c r="G110" s="3" t="s">
        <v>3</v>
      </c>
      <c r="H110" s="3" t="s">
        <v>4</v>
      </c>
      <c r="J110" s="52">
        <f>ROUND(F111,2)</f>
        <v>0</v>
      </c>
    </row>
    <row r="111" spans="2:10" ht="15.75" thickBot="1" x14ac:dyDescent="0.3">
      <c r="B111" s="68" t="s">
        <v>99</v>
      </c>
      <c r="C111" s="5" t="s">
        <v>6</v>
      </c>
      <c r="D111" s="81" t="s">
        <v>106</v>
      </c>
      <c r="E111" s="82"/>
      <c r="F111" s="49"/>
      <c r="G111" s="8">
        <v>1</v>
      </c>
      <c r="H111" s="7">
        <f>ROUND(J110*G111,2)</f>
        <v>0</v>
      </c>
      <c r="I111" s="53" t="str">
        <f>IF(ISBLANK('Modelo de oferta económica'!F111),"Es necesario completar el precio de esta partida, introduciendo un valor en la celda en naranja","")</f>
        <v>Es necesario completar el precio de esta partida, introduciendo un valor en la celda en naranja</v>
      </c>
      <c r="J111" s="54"/>
    </row>
    <row r="112" spans="2:10" ht="15.75" thickBot="1" x14ac:dyDescent="0.3">
      <c r="B112" s="86" t="s">
        <v>107</v>
      </c>
      <c r="C112" s="87"/>
      <c r="D112" s="87"/>
      <c r="E112" s="87"/>
      <c r="F112" s="87"/>
      <c r="G112" s="87"/>
      <c r="H112" s="88"/>
      <c r="J112" s="54"/>
    </row>
    <row r="113" spans="2:10" ht="9.9499999999999993" customHeight="1" thickBot="1" x14ac:dyDescent="0.3">
      <c r="D113" s="10"/>
      <c r="E113"/>
      <c r="F113" s="29"/>
      <c r="G113"/>
      <c r="H113"/>
      <c r="J113" s="54"/>
    </row>
    <row r="114" spans="2:10" ht="23.25" thickBot="1" x14ac:dyDescent="0.3">
      <c r="B114" s="79" t="s">
        <v>1</v>
      </c>
      <c r="C114" s="80"/>
      <c r="D114" s="80"/>
      <c r="E114" s="80"/>
      <c r="F114" s="34" t="s">
        <v>2</v>
      </c>
      <c r="G114" s="3" t="s">
        <v>3</v>
      </c>
      <c r="H114" s="3" t="s">
        <v>4</v>
      </c>
      <c r="J114" s="52">
        <f>ROUND(F115,2)</f>
        <v>0</v>
      </c>
    </row>
    <row r="115" spans="2:10" ht="15.75" thickBot="1" x14ac:dyDescent="0.3">
      <c r="B115" s="68" t="s">
        <v>100</v>
      </c>
      <c r="C115" s="5" t="s">
        <v>6</v>
      </c>
      <c r="D115" s="81" t="s">
        <v>108</v>
      </c>
      <c r="E115" s="82"/>
      <c r="F115" s="49"/>
      <c r="G115" s="8">
        <v>1</v>
      </c>
      <c r="H115" s="7">
        <f>ROUND(J114*G115,2)</f>
        <v>0</v>
      </c>
      <c r="I115" s="53" t="str">
        <f>IF(ISBLANK('Modelo de oferta económica'!F115),"Es necesario completar el precio de esta partida, introduciendo un valor en la celda en naranja","")</f>
        <v>Es necesario completar el precio de esta partida, introduciendo un valor en la celda en naranja</v>
      </c>
      <c r="J115" s="54"/>
    </row>
    <row r="116" spans="2:10" ht="15.75" thickBot="1" x14ac:dyDescent="0.3">
      <c r="B116" s="86" t="s">
        <v>109</v>
      </c>
      <c r="C116" s="87"/>
      <c r="D116" s="87"/>
      <c r="E116" s="87"/>
      <c r="F116" s="87"/>
      <c r="G116" s="87"/>
      <c r="H116" s="88"/>
      <c r="J116" s="54"/>
    </row>
    <row r="117" spans="2:10" ht="15.75" thickBot="1" x14ac:dyDescent="0.3"/>
    <row r="118" spans="2:10" ht="27" customHeight="1" thickBot="1" x14ac:dyDescent="0.3">
      <c r="B118" s="83" t="s">
        <v>8</v>
      </c>
      <c r="C118" s="84"/>
      <c r="D118" s="89" t="s">
        <v>110</v>
      </c>
      <c r="E118" s="90"/>
      <c r="F118" s="90"/>
      <c r="G118" s="90"/>
      <c r="H118" s="26">
        <f>+H121+H125+H129+H133+H137+H141+H145+H149+H153+H157+H161+H165+H169+H173+H177+H181+H185+H189+H193+H197+H201+H205+H209+H213+H217+H221+H225+H229+H233+H237+H241+H245+H249+H253</f>
        <v>0</v>
      </c>
      <c r="I118" s="50">
        <f xml:space="preserve"> COUNTIF(I121:I185,"Es necesario completar el precio de esta partida, introduciendo un valor en la celda en naranja")</f>
        <v>17</v>
      </c>
    </row>
    <row r="119" spans="2:10" ht="9.9499999999999993" customHeight="1" thickBot="1" x14ac:dyDescent="0.3">
      <c r="E119"/>
      <c r="F119" s="29"/>
      <c r="G119"/>
      <c r="H119" s="1"/>
    </row>
    <row r="120" spans="2:10" ht="23.25" thickBot="1" x14ac:dyDescent="0.3">
      <c r="B120" s="79" t="s">
        <v>1</v>
      </c>
      <c r="C120" s="80"/>
      <c r="D120" s="80"/>
      <c r="E120" s="80"/>
      <c r="F120" s="34" t="s">
        <v>2</v>
      </c>
      <c r="G120" s="3" t="s">
        <v>3</v>
      </c>
      <c r="H120" s="3" t="s">
        <v>4</v>
      </c>
      <c r="J120" s="52">
        <f>ROUND(F121,2)</f>
        <v>0</v>
      </c>
    </row>
    <row r="121" spans="2:10" ht="15.75" thickBot="1" x14ac:dyDescent="0.3">
      <c r="B121" s="68" t="s">
        <v>111</v>
      </c>
      <c r="C121" s="5" t="s">
        <v>5</v>
      </c>
      <c r="D121" s="81" t="s">
        <v>145</v>
      </c>
      <c r="E121" s="82"/>
      <c r="F121" s="49"/>
      <c r="G121" s="8">
        <v>73.75</v>
      </c>
      <c r="H121" s="7">
        <f>ROUND(J120*G121,2)</f>
        <v>0</v>
      </c>
      <c r="I121" s="53" t="str">
        <f>IF(ISBLANK('Modelo de oferta económica'!F121),"Es necesario completar el precio de esta partida, introduciendo un valor en la celda en naranja","")</f>
        <v>Es necesario completar el precio de esta partida, introduciendo un valor en la celda en naranja</v>
      </c>
    </row>
    <row r="122" spans="2:10" ht="15.75" thickBot="1" x14ac:dyDescent="0.3">
      <c r="B122" s="100"/>
      <c r="C122" s="101"/>
      <c r="D122" s="101"/>
      <c r="E122" s="101"/>
      <c r="F122" s="101"/>
      <c r="G122" s="101"/>
      <c r="H122" s="102"/>
    </row>
    <row r="123" spans="2:10" ht="9.9499999999999993" customHeight="1" thickBot="1" x14ac:dyDescent="0.3">
      <c r="E123"/>
      <c r="F123" s="29"/>
      <c r="G123"/>
      <c r="H123" s="1"/>
    </row>
    <row r="124" spans="2:10" ht="23.25" thickBot="1" x14ac:dyDescent="0.3">
      <c r="B124" s="79" t="s">
        <v>1</v>
      </c>
      <c r="C124" s="80"/>
      <c r="D124" s="80"/>
      <c r="E124" s="80"/>
      <c r="F124" s="34" t="s">
        <v>2</v>
      </c>
      <c r="G124" s="3" t="s">
        <v>3</v>
      </c>
      <c r="H124" s="3" t="s">
        <v>4</v>
      </c>
      <c r="J124" s="52">
        <f>ROUND(F125,2)</f>
        <v>0</v>
      </c>
    </row>
    <row r="125" spans="2:10" ht="15.75" thickBot="1" x14ac:dyDescent="0.3">
      <c r="B125" s="68" t="s">
        <v>112</v>
      </c>
      <c r="C125" s="5" t="s">
        <v>5</v>
      </c>
      <c r="D125" s="81" t="s">
        <v>146</v>
      </c>
      <c r="E125" s="82"/>
      <c r="F125" s="49"/>
      <c r="G125" s="69">
        <v>0.2</v>
      </c>
      <c r="H125" s="7">
        <f>ROUND(J124*G125,2)</f>
        <v>0</v>
      </c>
      <c r="I125" s="53" t="str">
        <f>IF(ISBLANK('Modelo de oferta económica'!F125),"Es necesario completar el precio de esta partida, introduciendo un valor en la celda en naranja","")</f>
        <v>Es necesario completar el precio de esta partida, introduciendo un valor en la celda en naranja</v>
      </c>
    </row>
    <row r="126" spans="2:10" ht="15.75" thickBot="1" x14ac:dyDescent="0.3">
      <c r="B126" s="86"/>
      <c r="C126" s="87"/>
      <c r="D126" s="87"/>
      <c r="E126" s="87"/>
      <c r="F126" s="87"/>
      <c r="G126" s="87"/>
      <c r="H126" s="88"/>
    </row>
    <row r="127" spans="2:10" ht="9.9499999999999993" customHeight="1" thickBot="1" x14ac:dyDescent="0.3">
      <c r="E127"/>
      <c r="F127" s="29"/>
      <c r="G127"/>
      <c r="H127" s="1"/>
    </row>
    <row r="128" spans="2:10" ht="23.25" thickBot="1" x14ac:dyDescent="0.3">
      <c r="B128" s="79" t="s">
        <v>1</v>
      </c>
      <c r="C128" s="80"/>
      <c r="D128" s="80"/>
      <c r="E128" s="80"/>
      <c r="F128" s="34" t="s">
        <v>2</v>
      </c>
      <c r="G128" s="3" t="s">
        <v>3</v>
      </c>
      <c r="H128" s="27" t="s">
        <v>4</v>
      </c>
      <c r="J128" s="52">
        <f>ROUND(F129,2)</f>
        <v>0</v>
      </c>
    </row>
    <row r="129" spans="2:10" ht="15.75" thickBot="1" x14ac:dyDescent="0.3">
      <c r="B129" s="68" t="s">
        <v>113</v>
      </c>
      <c r="C129" s="5" t="s">
        <v>5</v>
      </c>
      <c r="D129" s="81" t="s">
        <v>147</v>
      </c>
      <c r="E129" s="82"/>
      <c r="F129" s="49"/>
      <c r="G129" s="8">
        <v>0.26</v>
      </c>
      <c r="H129" s="7">
        <f>ROUND(J128*G129,2)</f>
        <v>0</v>
      </c>
      <c r="I129" s="53" t="str">
        <f>IF(ISBLANK('Modelo de oferta económica'!F129),"Es necesario completar el precio de esta partida, introduciendo un valor en la celda en naranja","")</f>
        <v>Es necesario completar el precio de esta partida, introduciendo un valor en la celda en naranja</v>
      </c>
    </row>
    <row r="130" spans="2:10" ht="15.75" thickBot="1" x14ac:dyDescent="0.3">
      <c r="B130" s="86"/>
      <c r="C130" s="87"/>
      <c r="D130" s="87"/>
      <c r="E130" s="87"/>
      <c r="F130" s="87"/>
      <c r="G130" s="87"/>
      <c r="H130" s="88"/>
    </row>
    <row r="131" spans="2:10" ht="9.9499999999999993" customHeight="1" thickBot="1" x14ac:dyDescent="0.3">
      <c r="D131" s="10"/>
      <c r="E131"/>
      <c r="F131" s="29"/>
      <c r="G131"/>
      <c r="H131" s="1"/>
    </row>
    <row r="132" spans="2:10" ht="23.25" thickBot="1" x14ac:dyDescent="0.3">
      <c r="B132" s="79" t="s">
        <v>1</v>
      </c>
      <c r="C132" s="80"/>
      <c r="D132" s="80"/>
      <c r="E132" s="80"/>
      <c r="F132" s="34" t="s">
        <v>2</v>
      </c>
      <c r="G132" s="3" t="s">
        <v>3</v>
      </c>
      <c r="H132" s="27" t="s">
        <v>4</v>
      </c>
      <c r="J132" s="52">
        <f>ROUND(F133,2)</f>
        <v>0</v>
      </c>
    </row>
    <row r="133" spans="2:10" ht="15.75" thickBot="1" x14ac:dyDescent="0.3">
      <c r="B133" s="68" t="s">
        <v>114</v>
      </c>
      <c r="C133" s="5" t="s">
        <v>5</v>
      </c>
      <c r="D133" s="81" t="s">
        <v>148</v>
      </c>
      <c r="E133" s="82"/>
      <c r="F133" s="49"/>
      <c r="G133" s="8">
        <v>60.39</v>
      </c>
      <c r="H133" s="7">
        <f>ROUND(J132*G133,2)</f>
        <v>0</v>
      </c>
      <c r="I133" s="53" t="str">
        <f>IF(ISBLANK('Modelo de oferta económica'!F133),"Es necesario completar el precio de esta partida, introduciendo un valor en la celda en naranja","")</f>
        <v>Es necesario completar el precio de esta partida, introduciendo un valor en la celda en naranja</v>
      </c>
    </row>
    <row r="134" spans="2:10" ht="15.75" thickBot="1" x14ac:dyDescent="0.3">
      <c r="B134" s="86"/>
      <c r="C134" s="87"/>
      <c r="D134" s="87"/>
      <c r="E134" s="87"/>
      <c r="F134" s="87"/>
      <c r="G134" s="87"/>
      <c r="H134" s="88"/>
    </row>
    <row r="135" spans="2:10" ht="9.9499999999999993" customHeight="1" thickBot="1" x14ac:dyDescent="0.3">
      <c r="B135" s="103"/>
      <c r="C135" s="103"/>
      <c r="D135" s="103"/>
      <c r="E135" s="103"/>
      <c r="F135" s="36"/>
      <c r="G135" s="21"/>
      <c r="H135" s="12"/>
    </row>
    <row r="136" spans="2:10" ht="23.25" thickBot="1" x14ac:dyDescent="0.3">
      <c r="B136" s="79" t="s">
        <v>1</v>
      </c>
      <c r="C136" s="80"/>
      <c r="D136" s="80"/>
      <c r="E136" s="80"/>
      <c r="F136" s="34" t="s">
        <v>2</v>
      </c>
      <c r="G136" s="3" t="s">
        <v>3</v>
      </c>
      <c r="H136" s="27" t="s">
        <v>4</v>
      </c>
      <c r="J136" s="52">
        <f>ROUND(F137,2)</f>
        <v>0</v>
      </c>
    </row>
    <row r="137" spans="2:10" ht="15.75" thickBot="1" x14ac:dyDescent="0.3">
      <c r="B137" s="68" t="s">
        <v>115</v>
      </c>
      <c r="C137" s="5" t="s">
        <v>5</v>
      </c>
      <c r="D137" s="81" t="s">
        <v>149</v>
      </c>
      <c r="E137" s="82"/>
      <c r="F137" s="49"/>
      <c r="G137" s="69">
        <v>0.7</v>
      </c>
      <c r="H137" s="7">
        <f>ROUND(J136*G137,2)</f>
        <v>0</v>
      </c>
      <c r="I137" s="53" t="str">
        <f>IF(ISBLANK('Modelo de oferta económica'!F137),"Es necesario completar el precio de esta partida, introduciendo un valor en la celda en naranja","")</f>
        <v>Es necesario completar el precio de esta partida, introduciendo un valor en la celda en naranja</v>
      </c>
    </row>
    <row r="138" spans="2:10" ht="15.75" thickBot="1" x14ac:dyDescent="0.3">
      <c r="B138" s="86"/>
      <c r="C138" s="87"/>
      <c r="D138" s="87"/>
      <c r="E138" s="87"/>
      <c r="F138" s="87"/>
      <c r="G138" s="87"/>
      <c r="H138" s="88"/>
    </row>
    <row r="139" spans="2:10" ht="9.9499999999999993" customHeight="1" thickBot="1" x14ac:dyDescent="0.3">
      <c r="B139" s="104"/>
      <c r="C139" s="104"/>
      <c r="D139" s="104"/>
      <c r="E139" s="104"/>
      <c r="F139" s="35"/>
      <c r="G139" s="4"/>
      <c r="H139" s="12"/>
    </row>
    <row r="140" spans="2:10" ht="23.25" thickBot="1" x14ac:dyDescent="0.3">
      <c r="B140" s="79" t="s">
        <v>1</v>
      </c>
      <c r="C140" s="80"/>
      <c r="D140" s="80"/>
      <c r="E140" s="80"/>
      <c r="F140" s="34" t="s">
        <v>2</v>
      </c>
      <c r="G140" s="3" t="s">
        <v>3</v>
      </c>
      <c r="H140" s="27" t="s">
        <v>4</v>
      </c>
      <c r="J140" s="52">
        <f>ROUND(F141,2)</f>
        <v>0</v>
      </c>
    </row>
    <row r="141" spans="2:10" ht="15.75" thickBot="1" x14ac:dyDescent="0.3">
      <c r="B141" s="68" t="s">
        <v>116</v>
      </c>
      <c r="C141" s="5" t="s">
        <v>5</v>
      </c>
      <c r="D141" s="81" t="s">
        <v>150</v>
      </c>
      <c r="E141" s="82"/>
      <c r="F141" s="49"/>
      <c r="G141" s="69">
        <v>0.1</v>
      </c>
      <c r="H141" s="7">
        <f>ROUND(J140*G141,2)</f>
        <v>0</v>
      </c>
      <c r="I141" s="53" t="str">
        <f>IF(ISBLANK('Modelo de oferta económica'!F141),"Es necesario completar el precio de esta partida, introduciendo un valor en la celda en naranja","")</f>
        <v>Es necesario completar el precio de esta partida, introduciendo un valor en la celda en naranja</v>
      </c>
    </row>
    <row r="142" spans="2:10" ht="15.75" thickBot="1" x14ac:dyDescent="0.3">
      <c r="B142" s="86"/>
      <c r="C142" s="87"/>
      <c r="D142" s="87"/>
      <c r="E142" s="87"/>
      <c r="F142" s="87"/>
      <c r="G142" s="87"/>
      <c r="H142" s="88"/>
    </row>
    <row r="143" spans="2:10" ht="9.9499999999999993" customHeight="1" thickBot="1" x14ac:dyDescent="0.3">
      <c r="D143" s="10"/>
      <c r="E143"/>
      <c r="F143" s="29"/>
      <c r="G143"/>
      <c r="H143" s="1"/>
    </row>
    <row r="144" spans="2:10" ht="23.25" thickBot="1" x14ac:dyDescent="0.3">
      <c r="B144" s="79" t="s">
        <v>1</v>
      </c>
      <c r="C144" s="80"/>
      <c r="D144" s="80"/>
      <c r="E144" s="80"/>
      <c r="F144" s="34" t="s">
        <v>2</v>
      </c>
      <c r="G144" s="3" t="s">
        <v>3</v>
      </c>
      <c r="H144" s="27" t="s">
        <v>4</v>
      </c>
      <c r="J144" s="52">
        <f>ROUND(F145,2)</f>
        <v>0</v>
      </c>
    </row>
    <row r="145" spans="2:10" ht="15.75" thickBot="1" x14ac:dyDescent="0.3">
      <c r="B145" s="68" t="s">
        <v>117</v>
      </c>
      <c r="C145" s="5" t="s">
        <v>5</v>
      </c>
      <c r="D145" s="81" t="s">
        <v>151</v>
      </c>
      <c r="E145" s="82"/>
      <c r="F145" s="49"/>
      <c r="G145" s="8">
        <v>174.02</v>
      </c>
      <c r="H145" s="7">
        <f>ROUND(J144*G145,2)</f>
        <v>0</v>
      </c>
      <c r="I145" s="53" t="str">
        <f>IF(ISBLANK('Modelo de oferta económica'!F145),"Es necesario completar el precio de esta partida, introduciendo un valor en la celda en naranja","")</f>
        <v>Es necesario completar el precio de esta partida, introduciendo un valor en la celda en naranja</v>
      </c>
    </row>
    <row r="146" spans="2:10" ht="15.75" thickBot="1" x14ac:dyDescent="0.3">
      <c r="B146" s="86"/>
      <c r="C146" s="87"/>
      <c r="D146" s="87"/>
      <c r="E146" s="87"/>
      <c r="F146" s="87"/>
      <c r="G146" s="87"/>
      <c r="H146" s="88"/>
    </row>
    <row r="147" spans="2:10" ht="9.9499999999999993" customHeight="1" thickBot="1" x14ac:dyDescent="0.3">
      <c r="D147" s="10"/>
      <c r="E147"/>
      <c r="F147" s="29"/>
      <c r="G147"/>
      <c r="H147" s="1"/>
    </row>
    <row r="148" spans="2:10" ht="23.25" thickBot="1" x14ac:dyDescent="0.3">
      <c r="B148" s="79" t="s">
        <v>1</v>
      </c>
      <c r="C148" s="80"/>
      <c r="D148" s="80"/>
      <c r="E148" s="80"/>
      <c r="F148" s="34" t="s">
        <v>2</v>
      </c>
      <c r="G148" s="3" t="s">
        <v>3</v>
      </c>
      <c r="H148" s="27" t="s">
        <v>4</v>
      </c>
      <c r="J148" s="52">
        <f>ROUND(F149,2)</f>
        <v>0</v>
      </c>
    </row>
    <row r="149" spans="2:10" ht="15.75" thickBot="1" x14ac:dyDescent="0.3">
      <c r="B149" s="68" t="s">
        <v>118</v>
      </c>
      <c r="C149" s="5" t="s">
        <v>5</v>
      </c>
      <c r="D149" s="81" t="s">
        <v>152</v>
      </c>
      <c r="E149" s="82"/>
      <c r="F149" s="49"/>
      <c r="G149" s="8">
        <v>40.44</v>
      </c>
      <c r="H149" s="7">
        <f>ROUND(J148*G149,2)</f>
        <v>0</v>
      </c>
      <c r="I149" s="53" t="str">
        <f>IF(ISBLANK('Modelo de oferta económica'!F149),"Es necesario completar el precio de esta partida, introduciendo un valor en la celda en naranja","")</f>
        <v>Es necesario completar el precio de esta partida, introduciendo un valor en la celda en naranja</v>
      </c>
    </row>
    <row r="150" spans="2:10" ht="15.75" thickBot="1" x14ac:dyDescent="0.3">
      <c r="B150" s="86"/>
      <c r="C150" s="87"/>
      <c r="D150" s="87"/>
      <c r="E150" s="87"/>
      <c r="F150" s="87"/>
      <c r="G150" s="87"/>
      <c r="H150" s="88"/>
    </row>
    <row r="151" spans="2:10" ht="9.9499999999999993" customHeight="1" thickBot="1" x14ac:dyDescent="0.3">
      <c r="B151" s="2"/>
      <c r="C151" s="16"/>
      <c r="D151" s="9"/>
      <c r="E151" s="17"/>
      <c r="F151" s="31"/>
      <c r="G151" s="18"/>
      <c r="H151" s="23"/>
    </row>
    <row r="152" spans="2:10" ht="23.25" thickBot="1" x14ac:dyDescent="0.3">
      <c r="B152" s="79" t="s">
        <v>1</v>
      </c>
      <c r="C152" s="80"/>
      <c r="D152" s="80"/>
      <c r="E152" s="80"/>
      <c r="F152" s="34" t="s">
        <v>2</v>
      </c>
      <c r="G152" s="3" t="s">
        <v>3</v>
      </c>
      <c r="H152" s="27" t="s">
        <v>4</v>
      </c>
      <c r="J152" s="52">
        <f>ROUND(F153,2)</f>
        <v>0</v>
      </c>
    </row>
    <row r="153" spans="2:10" ht="15.75" thickBot="1" x14ac:dyDescent="0.3">
      <c r="B153" s="68" t="s">
        <v>119</v>
      </c>
      <c r="C153" s="5" t="s">
        <v>6</v>
      </c>
      <c r="D153" s="81" t="s">
        <v>154</v>
      </c>
      <c r="E153" s="82"/>
      <c r="F153" s="49"/>
      <c r="G153" s="8">
        <v>2</v>
      </c>
      <c r="H153" s="7">
        <f>ROUND(J152*G153,2)</f>
        <v>0</v>
      </c>
      <c r="I153" s="53" t="str">
        <f>IF(ISBLANK('Modelo de oferta económica'!F153),"Es necesario completar el precio de esta partida, introduciendo un valor en la celda en naranja","")</f>
        <v>Es necesario completar el precio de esta partida, introduciendo un valor en la celda en naranja</v>
      </c>
    </row>
    <row r="154" spans="2:10" ht="15.75" thickBot="1" x14ac:dyDescent="0.3">
      <c r="B154" s="86"/>
      <c r="C154" s="87"/>
      <c r="D154" s="87"/>
      <c r="E154" s="87"/>
      <c r="F154" s="87"/>
      <c r="G154" s="87"/>
      <c r="H154" s="88"/>
    </row>
    <row r="155" spans="2:10" ht="9.9499999999999993" customHeight="1" thickBot="1" x14ac:dyDescent="0.3">
      <c r="D155" s="10"/>
      <c r="E155"/>
      <c r="F155" s="29"/>
      <c r="G155"/>
      <c r="H155" s="1"/>
    </row>
    <row r="156" spans="2:10" ht="23.25" thickBot="1" x14ac:dyDescent="0.3">
      <c r="B156" s="79" t="s">
        <v>1</v>
      </c>
      <c r="C156" s="80"/>
      <c r="D156" s="80"/>
      <c r="E156" s="80"/>
      <c r="F156" s="34" t="s">
        <v>2</v>
      </c>
      <c r="G156" s="3" t="s">
        <v>3</v>
      </c>
      <c r="H156" s="3" t="s">
        <v>4</v>
      </c>
      <c r="J156" s="52">
        <f>ROUND(F157,2)</f>
        <v>0</v>
      </c>
    </row>
    <row r="157" spans="2:10" ht="15.75" thickBot="1" x14ac:dyDescent="0.3">
      <c r="B157" s="68" t="s">
        <v>120</v>
      </c>
      <c r="C157" s="5" t="s">
        <v>6</v>
      </c>
      <c r="D157" s="81" t="s">
        <v>155</v>
      </c>
      <c r="E157" s="82"/>
      <c r="F157" s="49"/>
      <c r="G157" s="8">
        <v>1</v>
      </c>
      <c r="H157" s="7">
        <f>ROUND(J156*G157,2)</f>
        <v>0</v>
      </c>
      <c r="I157" s="53" t="str">
        <f>IF(ISBLANK('Modelo de oferta económica'!F157),"Es necesario completar el precio de esta partida, introduciendo un valor en la celda en naranja","")</f>
        <v>Es necesario completar el precio de esta partida, introduciendo un valor en la celda en naranja</v>
      </c>
    </row>
    <row r="158" spans="2:10" ht="15.75" thickBot="1" x14ac:dyDescent="0.3">
      <c r="B158" s="86"/>
      <c r="C158" s="87"/>
      <c r="D158" s="87"/>
      <c r="E158" s="87"/>
      <c r="F158" s="87"/>
      <c r="G158" s="87"/>
      <c r="H158" s="88"/>
    </row>
    <row r="159" spans="2:10" ht="9.9499999999999993" customHeight="1" thickBot="1" x14ac:dyDescent="0.3">
      <c r="B159" s="15"/>
      <c r="D159" s="10"/>
      <c r="E159"/>
      <c r="F159" s="29"/>
      <c r="G159"/>
      <c r="H159" s="1"/>
    </row>
    <row r="160" spans="2:10" ht="23.25" thickBot="1" x14ac:dyDescent="0.3">
      <c r="B160" s="79" t="s">
        <v>1</v>
      </c>
      <c r="C160" s="80"/>
      <c r="D160" s="80"/>
      <c r="E160" s="80"/>
      <c r="F160" s="34" t="s">
        <v>2</v>
      </c>
      <c r="G160" s="3" t="s">
        <v>3</v>
      </c>
      <c r="H160" s="27" t="s">
        <v>4</v>
      </c>
      <c r="J160" s="52">
        <f>ROUND(F161,2)</f>
        <v>0</v>
      </c>
    </row>
    <row r="161" spans="2:10" ht="15.75" thickBot="1" x14ac:dyDescent="0.3">
      <c r="B161" s="68" t="s">
        <v>121</v>
      </c>
      <c r="C161" s="5" t="s">
        <v>6</v>
      </c>
      <c r="D161" s="81" t="s">
        <v>156</v>
      </c>
      <c r="E161" s="82"/>
      <c r="F161" s="49"/>
      <c r="G161" s="8">
        <v>2</v>
      </c>
      <c r="H161" s="7">
        <f>ROUND(J160*G161,2)</f>
        <v>0</v>
      </c>
      <c r="I161" s="53" t="str">
        <f>IF(ISBLANK('Modelo de oferta económica'!F161),"Es necesario completar el precio de esta partida, introduciendo un valor en la celda en naranja","")</f>
        <v>Es necesario completar el precio de esta partida, introduciendo un valor en la celda en naranja</v>
      </c>
    </row>
    <row r="162" spans="2:10" ht="15.75" thickBot="1" x14ac:dyDescent="0.3">
      <c r="B162" s="86"/>
      <c r="C162" s="87"/>
      <c r="D162" s="87"/>
      <c r="E162" s="87"/>
      <c r="F162" s="87"/>
      <c r="G162" s="87"/>
      <c r="H162" s="88"/>
    </row>
    <row r="163" spans="2:10" ht="9.9499999999999993" customHeight="1" thickBot="1" x14ac:dyDescent="0.3">
      <c r="D163" s="10"/>
      <c r="E163"/>
      <c r="F163" s="29"/>
      <c r="G163"/>
      <c r="H163" s="1"/>
    </row>
    <row r="164" spans="2:10" ht="23.25" thickBot="1" x14ac:dyDescent="0.3">
      <c r="B164" s="79" t="s">
        <v>1</v>
      </c>
      <c r="C164" s="80"/>
      <c r="D164" s="80"/>
      <c r="E164" s="80"/>
      <c r="F164" s="34" t="s">
        <v>2</v>
      </c>
      <c r="G164" s="3" t="s">
        <v>3</v>
      </c>
      <c r="H164" s="27" t="s">
        <v>4</v>
      </c>
      <c r="J164" s="52">
        <f>ROUND(F165,2)</f>
        <v>0</v>
      </c>
    </row>
    <row r="165" spans="2:10" ht="15.75" thickBot="1" x14ac:dyDescent="0.3">
      <c r="B165" s="68" t="s">
        <v>122</v>
      </c>
      <c r="C165" s="5" t="s">
        <v>6</v>
      </c>
      <c r="D165" s="81" t="s">
        <v>157</v>
      </c>
      <c r="E165" s="82"/>
      <c r="F165" s="49"/>
      <c r="G165" s="8">
        <v>11</v>
      </c>
      <c r="H165" s="7">
        <f>ROUND(J164*G165,2)</f>
        <v>0</v>
      </c>
      <c r="I165" s="53" t="str">
        <f>IF(ISBLANK('Modelo de oferta económica'!F165),"Es necesario completar el precio de esta partida, introduciendo un valor en la celda en naranja","")</f>
        <v>Es necesario completar el precio de esta partida, introduciendo un valor en la celda en naranja</v>
      </c>
    </row>
    <row r="166" spans="2:10" ht="15.75" thickBot="1" x14ac:dyDescent="0.3">
      <c r="B166" s="86"/>
      <c r="C166" s="87"/>
      <c r="D166" s="87"/>
      <c r="E166" s="87"/>
      <c r="F166" s="87"/>
      <c r="G166" s="87"/>
      <c r="H166" s="88"/>
    </row>
    <row r="167" spans="2:10" ht="9.9499999999999993" customHeight="1" thickBot="1" x14ac:dyDescent="0.3">
      <c r="D167" s="10"/>
      <c r="E167"/>
      <c r="F167" s="29"/>
      <c r="G167"/>
      <c r="H167" s="1"/>
    </row>
    <row r="168" spans="2:10" ht="23.25" thickBot="1" x14ac:dyDescent="0.3">
      <c r="B168" s="79" t="s">
        <v>1</v>
      </c>
      <c r="C168" s="80"/>
      <c r="D168" s="80"/>
      <c r="E168" s="80"/>
      <c r="F168" s="34" t="s">
        <v>2</v>
      </c>
      <c r="G168" s="3" t="s">
        <v>3</v>
      </c>
      <c r="H168" s="27" t="s">
        <v>4</v>
      </c>
      <c r="J168" s="52">
        <f>ROUND(F169,2)</f>
        <v>0</v>
      </c>
    </row>
    <row r="169" spans="2:10" ht="15.75" thickBot="1" x14ac:dyDescent="0.3">
      <c r="B169" s="68" t="s">
        <v>123</v>
      </c>
      <c r="C169" s="5" t="s">
        <v>6</v>
      </c>
      <c r="D169" s="81" t="s">
        <v>158</v>
      </c>
      <c r="E169" s="82"/>
      <c r="F169" s="49"/>
      <c r="G169" s="8">
        <v>3</v>
      </c>
      <c r="H169" s="7">
        <f>ROUND(J168*G169,2)</f>
        <v>0</v>
      </c>
      <c r="I169" s="53" t="str">
        <f>IF(ISBLANK('Modelo de oferta económica'!F169),"Es necesario completar el precio de esta partida, introduciendo un valor en la celda en naranja","")</f>
        <v>Es necesario completar el precio de esta partida, introduciendo un valor en la celda en naranja</v>
      </c>
    </row>
    <row r="170" spans="2:10" ht="15.75" thickBot="1" x14ac:dyDescent="0.3">
      <c r="B170" s="86"/>
      <c r="C170" s="87"/>
      <c r="D170" s="87"/>
      <c r="E170" s="87"/>
      <c r="F170" s="87"/>
      <c r="G170" s="87"/>
      <c r="H170" s="88"/>
    </row>
    <row r="171" spans="2:10" ht="9.9499999999999993" customHeight="1" thickBot="1" x14ac:dyDescent="0.3">
      <c r="B171" s="13"/>
      <c r="C171" s="13"/>
      <c r="D171" s="13"/>
      <c r="E171" s="13"/>
      <c r="F171" s="37"/>
      <c r="G171" s="20"/>
      <c r="H171" s="13"/>
    </row>
    <row r="172" spans="2:10" ht="23.25" thickBot="1" x14ac:dyDescent="0.3">
      <c r="B172" s="79" t="s">
        <v>1</v>
      </c>
      <c r="C172" s="80"/>
      <c r="D172" s="80"/>
      <c r="E172" s="80"/>
      <c r="F172" s="34" t="s">
        <v>2</v>
      </c>
      <c r="G172" s="3" t="s">
        <v>3</v>
      </c>
      <c r="H172" s="27" t="s">
        <v>4</v>
      </c>
      <c r="J172" s="52">
        <f>ROUND(F173,2)</f>
        <v>0</v>
      </c>
    </row>
    <row r="173" spans="2:10" ht="15.75" thickBot="1" x14ac:dyDescent="0.3">
      <c r="B173" s="68" t="s">
        <v>124</v>
      </c>
      <c r="C173" s="5" t="s">
        <v>6</v>
      </c>
      <c r="D173" s="81" t="s">
        <v>159</v>
      </c>
      <c r="E173" s="82"/>
      <c r="F173" s="49"/>
      <c r="G173" s="8">
        <v>1</v>
      </c>
      <c r="H173" s="7">
        <f>ROUND(J172*G173,2)</f>
        <v>0</v>
      </c>
      <c r="I173" s="53" t="str">
        <f>IF(ISBLANK('Modelo de oferta económica'!F173),"Es necesario completar el precio de esta partida, introduciendo un valor en la celda en naranja","")</f>
        <v>Es necesario completar el precio de esta partida, introduciendo un valor en la celda en naranja</v>
      </c>
    </row>
    <row r="174" spans="2:10" ht="15.75" thickBot="1" x14ac:dyDescent="0.3">
      <c r="B174" s="86"/>
      <c r="C174" s="87"/>
      <c r="D174" s="87"/>
      <c r="E174" s="87"/>
      <c r="F174" s="87"/>
      <c r="G174" s="87"/>
      <c r="H174" s="88"/>
    </row>
    <row r="175" spans="2:10" ht="9.9499999999999993" customHeight="1" thickBot="1" x14ac:dyDescent="0.3">
      <c r="D175" s="10"/>
      <c r="E175"/>
      <c r="F175" s="29"/>
      <c r="G175"/>
      <c r="H175" s="1"/>
    </row>
    <row r="176" spans="2:10" ht="23.25" thickBot="1" x14ac:dyDescent="0.3">
      <c r="B176" s="79" t="s">
        <v>1</v>
      </c>
      <c r="C176" s="80"/>
      <c r="D176" s="80"/>
      <c r="E176" s="80"/>
      <c r="F176" s="34" t="s">
        <v>2</v>
      </c>
      <c r="G176" s="3" t="s">
        <v>3</v>
      </c>
      <c r="H176" s="3" t="s">
        <v>4</v>
      </c>
      <c r="J176" s="52">
        <f>ROUND(F177,2)</f>
        <v>0</v>
      </c>
    </row>
    <row r="177" spans="2:10" ht="15.75" thickBot="1" x14ac:dyDescent="0.3">
      <c r="B177" s="68" t="s">
        <v>125</v>
      </c>
      <c r="C177" s="5" t="s">
        <v>6</v>
      </c>
      <c r="D177" s="81" t="s">
        <v>160</v>
      </c>
      <c r="E177" s="82"/>
      <c r="F177" s="49"/>
      <c r="G177" s="8">
        <v>14</v>
      </c>
      <c r="H177" s="7">
        <f>ROUND(J176*G177,2)</f>
        <v>0</v>
      </c>
      <c r="I177" s="53" t="str">
        <f>IF(ISBLANK('Modelo de oferta económica'!F177),"Es necesario completar el precio de esta partida, introduciendo un valor en la celda en naranja","")</f>
        <v>Es necesario completar el precio de esta partida, introduciendo un valor en la celda en naranja</v>
      </c>
    </row>
    <row r="178" spans="2:10" ht="15.75" thickBot="1" x14ac:dyDescent="0.3">
      <c r="B178" s="86"/>
      <c r="C178" s="87"/>
      <c r="D178" s="87"/>
      <c r="E178" s="87"/>
      <c r="F178" s="87"/>
      <c r="G178" s="87"/>
      <c r="H178" s="88"/>
    </row>
    <row r="179" spans="2:10" ht="9.9499999999999993" customHeight="1" thickBot="1" x14ac:dyDescent="0.3">
      <c r="D179" s="10"/>
      <c r="E179"/>
      <c r="F179" s="29"/>
      <c r="G179"/>
      <c r="H179" s="1"/>
    </row>
    <row r="180" spans="2:10" ht="23.25" thickBot="1" x14ac:dyDescent="0.3">
      <c r="B180" s="79" t="s">
        <v>1</v>
      </c>
      <c r="C180" s="80"/>
      <c r="D180" s="80"/>
      <c r="E180" s="80"/>
      <c r="F180" s="34" t="s">
        <v>2</v>
      </c>
      <c r="G180" s="3" t="s">
        <v>3</v>
      </c>
      <c r="H180" s="27" t="s">
        <v>4</v>
      </c>
      <c r="J180" s="52">
        <f>ROUND(F181,2)</f>
        <v>0</v>
      </c>
    </row>
    <row r="181" spans="2:10" ht="15.75" thickBot="1" x14ac:dyDescent="0.3">
      <c r="B181" s="68" t="s">
        <v>126</v>
      </c>
      <c r="C181" s="5" t="s">
        <v>6</v>
      </c>
      <c r="D181" s="81" t="s">
        <v>161</v>
      </c>
      <c r="E181" s="82"/>
      <c r="F181" s="49"/>
      <c r="G181" s="8">
        <v>24</v>
      </c>
      <c r="H181" s="7">
        <f>ROUND(J180*G181,2)</f>
        <v>0</v>
      </c>
      <c r="I181" s="53" t="str">
        <f>IF(ISBLANK('Modelo de oferta económica'!F181),"Es necesario completar el precio de esta partida, introduciendo un valor en la celda en naranja","")</f>
        <v>Es necesario completar el precio de esta partida, introduciendo un valor en la celda en naranja</v>
      </c>
    </row>
    <row r="182" spans="2:10" ht="15.75" thickBot="1" x14ac:dyDescent="0.3">
      <c r="B182" s="86"/>
      <c r="C182" s="87"/>
      <c r="D182" s="87"/>
      <c r="E182" s="87"/>
      <c r="F182" s="87"/>
      <c r="G182" s="87"/>
      <c r="H182" s="88"/>
    </row>
    <row r="183" spans="2:10" ht="9.9499999999999993" customHeight="1" thickBot="1" x14ac:dyDescent="0.3">
      <c r="B183" s="6"/>
      <c r="C183" s="6"/>
      <c r="D183" s="22"/>
      <c r="E183" s="6"/>
      <c r="F183" s="29"/>
      <c r="G183"/>
      <c r="H183" s="1"/>
    </row>
    <row r="184" spans="2:10" ht="23.25" thickBot="1" x14ac:dyDescent="0.3">
      <c r="B184" s="79" t="s">
        <v>1</v>
      </c>
      <c r="C184" s="80"/>
      <c r="D184" s="80"/>
      <c r="E184" s="80"/>
      <c r="F184" s="34" t="s">
        <v>2</v>
      </c>
      <c r="G184" s="3" t="s">
        <v>3</v>
      </c>
      <c r="H184" s="3" t="s">
        <v>4</v>
      </c>
      <c r="J184" s="52">
        <f>ROUND(F185,2)</f>
        <v>0</v>
      </c>
    </row>
    <row r="185" spans="2:10" ht="15.75" thickBot="1" x14ac:dyDescent="0.3">
      <c r="B185" s="68" t="s">
        <v>127</v>
      </c>
      <c r="C185" s="5" t="s">
        <v>6</v>
      </c>
      <c r="D185" s="81" t="s">
        <v>162</v>
      </c>
      <c r="E185" s="82"/>
      <c r="F185" s="49"/>
      <c r="G185" s="8">
        <v>10</v>
      </c>
      <c r="H185" s="7">
        <f>ROUND(J184*G185,2)</f>
        <v>0</v>
      </c>
      <c r="I185" s="53" t="str">
        <f>IF(ISBLANK('Modelo de oferta económica'!F185),"Es necesario completar el precio de esta partida, introduciendo un valor en la celda en naranja","")</f>
        <v>Es necesario completar el precio de esta partida, introduciendo un valor en la celda en naranja</v>
      </c>
    </row>
    <row r="186" spans="2:10" ht="15.75" thickBot="1" x14ac:dyDescent="0.3">
      <c r="B186" s="86"/>
      <c r="C186" s="87"/>
      <c r="D186" s="87"/>
      <c r="E186" s="87"/>
      <c r="F186" s="87"/>
      <c r="G186" s="87"/>
      <c r="H186" s="88"/>
    </row>
    <row r="187" spans="2:10" ht="9.9499999999999993" customHeight="1" thickBot="1" x14ac:dyDescent="0.3">
      <c r="B187" s="6"/>
      <c r="C187" s="6"/>
      <c r="D187" s="22"/>
      <c r="E187" s="6"/>
      <c r="F187" s="29"/>
      <c r="G187"/>
      <c r="H187" s="1"/>
    </row>
    <row r="188" spans="2:10" ht="23.25" thickBot="1" x14ac:dyDescent="0.3">
      <c r="B188" s="79" t="s">
        <v>1</v>
      </c>
      <c r="C188" s="80"/>
      <c r="D188" s="80"/>
      <c r="E188" s="80"/>
      <c r="F188" s="34" t="s">
        <v>2</v>
      </c>
      <c r="G188" s="3" t="s">
        <v>3</v>
      </c>
      <c r="H188" s="27" t="s">
        <v>4</v>
      </c>
      <c r="J188" s="52">
        <f>ROUND(F189,2)</f>
        <v>0</v>
      </c>
    </row>
    <row r="189" spans="2:10" ht="15.75" thickBot="1" x14ac:dyDescent="0.3">
      <c r="B189" s="68" t="s">
        <v>128</v>
      </c>
      <c r="C189" s="5" t="s">
        <v>6</v>
      </c>
      <c r="D189" s="81" t="s">
        <v>163</v>
      </c>
      <c r="E189" s="82"/>
      <c r="F189" s="49"/>
      <c r="G189" s="8">
        <v>2</v>
      </c>
      <c r="H189" s="7">
        <f>ROUND(J188*G189,2)</f>
        <v>0</v>
      </c>
      <c r="I189" s="53" t="str">
        <f>IF(ISBLANK('Modelo de oferta económica'!F189),"Es necesario completar el precio de esta partida, introduciendo un valor en la celda en naranja","")</f>
        <v>Es necesario completar el precio de esta partida, introduciendo un valor en la celda en naranja</v>
      </c>
    </row>
    <row r="190" spans="2:10" ht="15.75" thickBot="1" x14ac:dyDescent="0.3">
      <c r="B190" s="86"/>
      <c r="C190" s="87"/>
      <c r="D190" s="87"/>
      <c r="E190" s="87"/>
      <c r="F190" s="87"/>
      <c r="G190" s="87"/>
      <c r="H190" s="88"/>
    </row>
    <row r="191" spans="2:10" ht="9.9499999999999993" customHeight="1" thickBot="1" x14ac:dyDescent="0.3">
      <c r="B191" s="2"/>
      <c r="C191" s="16"/>
      <c r="D191" s="9"/>
      <c r="E191" s="17"/>
      <c r="F191" s="31"/>
      <c r="G191" s="18"/>
      <c r="H191" s="23"/>
    </row>
    <row r="192" spans="2:10" ht="23.25" thickBot="1" x14ac:dyDescent="0.3">
      <c r="B192" s="79" t="s">
        <v>1</v>
      </c>
      <c r="C192" s="80"/>
      <c r="D192" s="80"/>
      <c r="E192" s="80"/>
      <c r="F192" s="34" t="s">
        <v>2</v>
      </c>
      <c r="G192" s="3" t="s">
        <v>3</v>
      </c>
      <c r="H192" s="27" t="s">
        <v>4</v>
      </c>
      <c r="J192" s="52">
        <f>ROUND(F193,2)</f>
        <v>0</v>
      </c>
    </row>
    <row r="193" spans="2:10" ht="15.75" thickBot="1" x14ac:dyDescent="0.3">
      <c r="B193" s="68" t="s">
        <v>129</v>
      </c>
      <c r="C193" s="5" t="s">
        <v>6</v>
      </c>
      <c r="D193" s="81" t="s">
        <v>164</v>
      </c>
      <c r="E193" s="82"/>
      <c r="F193" s="49"/>
      <c r="G193" s="8">
        <v>20</v>
      </c>
      <c r="H193" s="7">
        <f>ROUND(J192*G193,2)</f>
        <v>0</v>
      </c>
      <c r="I193" s="53" t="str">
        <f>IF(ISBLANK('Modelo de oferta económica'!F193),"Es necesario completar el precio de esta partida, introduciendo un valor en la celda en naranja","")</f>
        <v>Es necesario completar el precio de esta partida, introduciendo un valor en la celda en naranja</v>
      </c>
    </row>
    <row r="194" spans="2:10" ht="15.75" thickBot="1" x14ac:dyDescent="0.3">
      <c r="B194" s="86"/>
      <c r="C194" s="87"/>
      <c r="D194" s="87"/>
      <c r="E194" s="87"/>
      <c r="F194" s="87"/>
      <c r="G194" s="87"/>
      <c r="H194" s="88"/>
    </row>
    <row r="195" spans="2:10" ht="9.9499999999999993" customHeight="1" thickBot="1" x14ac:dyDescent="0.3">
      <c r="D195" s="10"/>
      <c r="E195"/>
      <c r="F195" s="29"/>
      <c r="G195"/>
      <c r="H195" s="1"/>
    </row>
    <row r="196" spans="2:10" ht="23.25" thickBot="1" x14ac:dyDescent="0.3">
      <c r="B196" s="79" t="s">
        <v>1</v>
      </c>
      <c r="C196" s="80"/>
      <c r="D196" s="80"/>
      <c r="E196" s="80"/>
      <c r="F196" s="34" t="s">
        <v>2</v>
      </c>
      <c r="G196" s="3" t="s">
        <v>3</v>
      </c>
      <c r="H196" s="3" t="s">
        <v>4</v>
      </c>
      <c r="J196" s="52">
        <f>ROUND(F197,2)</f>
        <v>0</v>
      </c>
    </row>
    <row r="197" spans="2:10" ht="15.75" thickBot="1" x14ac:dyDescent="0.3">
      <c r="B197" s="68" t="s">
        <v>130</v>
      </c>
      <c r="C197" s="5" t="s">
        <v>6</v>
      </c>
      <c r="D197" s="81" t="s">
        <v>165</v>
      </c>
      <c r="E197" s="82"/>
      <c r="F197" s="49"/>
      <c r="G197" s="8">
        <v>7</v>
      </c>
      <c r="H197" s="7">
        <f>ROUND(J196*G197,2)</f>
        <v>0</v>
      </c>
      <c r="I197" s="53" t="str">
        <f>IF(ISBLANK('Modelo de oferta económica'!F197),"Es necesario completar el precio de esta partida, introduciendo un valor en la celda en naranja","")</f>
        <v>Es necesario completar el precio de esta partida, introduciendo un valor en la celda en naranja</v>
      </c>
    </row>
    <row r="198" spans="2:10" ht="15.75" thickBot="1" x14ac:dyDescent="0.3">
      <c r="B198" s="86"/>
      <c r="C198" s="87"/>
      <c r="D198" s="87"/>
      <c r="E198" s="87"/>
      <c r="F198" s="87"/>
      <c r="G198" s="87"/>
      <c r="H198" s="88"/>
    </row>
    <row r="199" spans="2:10" ht="9.9499999999999993" customHeight="1" thickBot="1" x14ac:dyDescent="0.3">
      <c r="B199" s="15"/>
      <c r="D199" s="10"/>
      <c r="E199"/>
      <c r="F199" s="29"/>
      <c r="G199"/>
      <c r="H199" s="1"/>
    </row>
    <row r="200" spans="2:10" ht="23.25" thickBot="1" x14ac:dyDescent="0.3">
      <c r="B200" s="79" t="s">
        <v>1</v>
      </c>
      <c r="C200" s="80"/>
      <c r="D200" s="80"/>
      <c r="E200" s="80"/>
      <c r="F200" s="34" t="s">
        <v>2</v>
      </c>
      <c r="G200" s="3" t="s">
        <v>3</v>
      </c>
      <c r="H200" s="27" t="s">
        <v>4</v>
      </c>
      <c r="J200" s="52">
        <f>ROUND(F201,2)</f>
        <v>0</v>
      </c>
    </row>
    <row r="201" spans="2:10" ht="15.75" thickBot="1" x14ac:dyDescent="0.3">
      <c r="B201" s="68" t="s">
        <v>131</v>
      </c>
      <c r="C201" s="5" t="s">
        <v>6</v>
      </c>
      <c r="D201" s="81" t="s">
        <v>166</v>
      </c>
      <c r="E201" s="82"/>
      <c r="F201" s="49"/>
      <c r="G201" s="8">
        <v>2</v>
      </c>
      <c r="H201" s="7">
        <f>ROUND(J200*G201,2)</f>
        <v>0</v>
      </c>
      <c r="I201" s="53" t="str">
        <f>IF(ISBLANK('Modelo de oferta económica'!F201),"Es necesario completar el precio de esta partida, introduciendo un valor en la celda en naranja","")</f>
        <v>Es necesario completar el precio de esta partida, introduciendo un valor en la celda en naranja</v>
      </c>
    </row>
    <row r="202" spans="2:10" ht="15.75" thickBot="1" x14ac:dyDescent="0.3">
      <c r="B202" s="86"/>
      <c r="C202" s="87"/>
      <c r="D202" s="87"/>
      <c r="E202" s="87"/>
      <c r="F202" s="87"/>
      <c r="G202" s="87"/>
      <c r="H202" s="88"/>
    </row>
    <row r="203" spans="2:10" ht="9.9499999999999993" customHeight="1" thickBot="1" x14ac:dyDescent="0.3">
      <c r="D203" s="10"/>
      <c r="E203"/>
      <c r="F203" s="29"/>
      <c r="G203"/>
      <c r="H203" s="1"/>
    </row>
    <row r="204" spans="2:10" ht="23.25" thickBot="1" x14ac:dyDescent="0.3">
      <c r="B204" s="79" t="s">
        <v>1</v>
      </c>
      <c r="C204" s="80"/>
      <c r="D204" s="80"/>
      <c r="E204" s="80"/>
      <c r="F204" s="34" t="s">
        <v>2</v>
      </c>
      <c r="G204" s="3" t="s">
        <v>3</v>
      </c>
      <c r="H204" s="27" t="s">
        <v>4</v>
      </c>
      <c r="J204" s="52">
        <f>ROUND(F205,2)</f>
        <v>0</v>
      </c>
    </row>
    <row r="205" spans="2:10" ht="15.75" thickBot="1" x14ac:dyDescent="0.3">
      <c r="B205" s="68" t="s">
        <v>132</v>
      </c>
      <c r="C205" s="5" t="s">
        <v>6</v>
      </c>
      <c r="D205" s="81" t="s">
        <v>167</v>
      </c>
      <c r="E205" s="82"/>
      <c r="F205" s="49"/>
      <c r="G205" s="8">
        <v>2</v>
      </c>
      <c r="H205" s="7">
        <f>ROUND(J204*G205,2)</f>
        <v>0</v>
      </c>
      <c r="I205" s="53" t="str">
        <f>IF(ISBLANK('Modelo de oferta económica'!F205),"Es necesario completar el precio de esta partida, introduciendo un valor en la celda en naranja","")</f>
        <v>Es necesario completar el precio de esta partida, introduciendo un valor en la celda en naranja</v>
      </c>
    </row>
    <row r="206" spans="2:10" ht="15.75" thickBot="1" x14ac:dyDescent="0.3">
      <c r="B206" s="86"/>
      <c r="C206" s="87"/>
      <c r="D206" s="87"/>
      <c r="E206" s="87"/>
      <c r="F206" s="87"/>
      <c r="G206" s="87"/>
      <c r="H206" s="88"/>
    </row>
    <row r="207" spans="2:10" ht="9.9499999999999993" customHeight="1" thickBot="1" x14ac:dyDescent="0.3">
      <c r="D207" s="10"/>
      <c r="E207"/>
      <c r="F207" s="29"/>
      <c r="G207"/>
      <c r="H207" s="1"/>
    </row>
    <row r="208" spans="2:10" ht="23.25" thickBot="1" x14ac:dyDescent="0.3">
      <c r="B208" s="79" t="s">
        <v>1</v>
      </c>
      <c r="C208" s="80"/>
      <c r="D208" s="80"/>
      <c r="E208" s="80"/>
      <c r="F208" s="34" t="s">
        <v>2</v>
      </c>
      <c r="G208" s="3" t="s">
        <v>3</v>
      </c>
      <c r="H208" s="27" t="s">
        <v>4</v>
      </c>
      <c r="J208" s="52">
        <f>ROUND(F209,2)</f>
        <v>0</v>
      </c>
    </row>
    <row r="209" spans="2:10" ht="15.75" thickBot="1" x14ac:dyDescent="0.3">
      <c r="B209" s="68" t="s">
        <v>133</v>
      </c>
      <c r="C209" s="5" t="s">
        <v>6</v>
      </c>
      <c r="D209" s="81" t="s">
        <v>168</v>
      </c>
      <c r="E209" s="82"/>
      <c r="F209" s="49"/>
      <c r="G209" s="8">
        <v>2</v>
      </c>
      <c r="H209" s="7">
        <f>ROUND(J208*G209,2)</f>
        <v>0</v>
      </c>
      <c r="I209" s="53" t="str">
        <f>IF(ISBLANK('Modelo de oferta económica'!F209),"Es necesario completar el precio de esta partida, introduciendo un valor en la celda en naranja","")</f>
        <v>Es necesario completar el precio de esta partida, introduciendo un valor en la celda en naranja</v>
      </c>
    </row>
    <row r="210" spans="2:10" ht="15.75" thickBot="1" x14ac:dyDescent="0.3">
      <c r="B210" s="86"/>
      <c r="C210" s="87"/>
      <c r="D210" s="87"/>
      <c r="E210" s="87"/>
      <c r="F210" s="87"/>
      <c r="G210" s="87"/>
      <c r="H210" s="88"/>
    </row>
    <row r="211" spans="2:10" ht="9.9499999999999993" customHeight="1" thickBot="1" x14ac:dyDescent="0.3">
      <c r="B211" s="13"/>
      <c r="C211" s="13"/>
      <c r="D211" s="13"/>
      <c r="E211" s="13"/>
      <c r="F211" s="37"/>
      <c r="G211" s="20"/>
      <c r="H211" s="13"/>
    </row>
    <row r="212" spans="2:10" ht="23.25" thickBot="1" x14ac:dyDescent="0.3">
      <c r="B212" s="79" t="s">
        <v>1</v>
      </c>
      <c r="C212" s="80"/>
      <c r="D212" s="80"/>
      <c r="E212" s="80"/>
      <c r="F212" s="34" t="s">
        <v>2</v>
      </c>
      <c r="G212" s="3" t="s">
        <v>3</v>
      </c>
      <c r="H212" s="27" t="s">
        <v>4</v>
      </c>
      <c r="J212" s="52">
        <f>ROUND(F213,2)</f>
        <v>0</v>
      </c>
    </row>
    <row r="213" spans="2:10" ht="15.75" thickBot="1" x14ac:dyDescent="0.3">
      <c r="B213" s="68" t="s">
        <v>134</v>
      </c>
      <c r="C213" s="5" t="s">
        <v>6</v>
      </c>
      <c r="D213" s="81" t="s">
        <v>169</v>
      </c>
      <c r="E213" s="82"/>
      <c r="F213" s="49"/>
      <c r="G213" s="8">
        <v>2</v>
      </c>
      <c r="H213" s="7">
        <f>ROUND(J212*G213,2)</f>
        <v>0</v>
      </c>
      <c r="I213" s="53" t="str">
        <f>IF(ISBLANK('Modelo de oferta económica'!F213),"Es necesario completar el precio de esta partida, introduciendo un valor en la celda en naranja","")</f>
        <v>Es necesario completar el precio de esta partida, introduciendo un valor en la celda en naranja</v>
      </c>
    </row>
    <row r="214" spans="2:10" ht="15.75" thickBot="1" x14ac:dyDescent="0.3">
      <c r="B214" s="86"/>
      <c r="C214" s="87"/>
      <c r="D214" s="87"/>
      <c r="E214" s="87"/>
      <c r="F214" s="87"/>
      <c r="G214" s="87"/>
      <c r="H214" s="88"/>
    </row>
    <row r="215" spans="2:10" ht="9.9499999999999993" customHeight="1" thickBot="1" x14ac:dyDescent="0.3">
      <c r="B215" s="6"/>
      <c r="C215" s="6"/>
      <c r="D215" s="22"/>
      <c r="E215" s="6"/>
      <c r="F215" s="29"/>
      <c r="G215"/>
      <c r="H215" s="1"/>
    </row>
    <row r="216" spans="2:10" ht="23.25" thickBot="1" x14ac:dyDescent="0.3">
      <c r="B216" s="79" t="s">
        <v>1</v>
      </c>
      <c r="C216" s="80"/>
      <c r="D216" s="80"/>
      <c r="E216" s="80"/>
      <c r="F216" s="34" t="s">
        <v>2</v>
      </c>
      <c r="G216" s="3" t="s">
        <v>3</v>
      </c>
      <c r="H216" s="3" t="s">
        <v>4</v>
      </c>
      <c r="J216" s="52">
        <f>ROUND(F217,2)</f>
        <v>0</v>
      </c>
    </row>
    <row r="217" spans="2:10" ht="15.75" thickBot="1" x14ac:dyDescent="0.3">
      <c r="B217" s="68" t="s">
        <v>135</v>
      </c>
      <c r="C217" s="5" t="s">
        <v>6</v>
      </c>
      <c r="D217" s="81" t="s">
        <v>170</v>
      </c>
      <c r="E217" s="82"/>
      <c r="F217" s="49"/>
      <c r="G217" s="8">
        <v>4</v>
      </c>
      <c r="H217" s="7">
        <f>ROUND(J216*G217,2)</f>
        <v>0</v>
      </c>
      <c r="I217" s="53" t="str">
        <f>IF(ISBLANK('Modelo de oferta económica'!F217),"Es necesario completar el precio de esta partida, introduciendo un valor en la celda en naranja","")</f>
        <v>Es necesario completar el precio de esta partida, introduciendo un valor en la celda en naranja</v>
      </c>
    </row>
    <row r="218" spans="2:10" ht="15.75" thickBot="1" x14ac:dyDescent="0.3">
      <c r="B218" s="86"/>
      <c r="C218" s="87"/>
      <c r="D218" s="87"/>
      <c r="E218" s="87"/>
      <c r="F218" s="87"/>
      <c r="G218" s="87"/>
      <c r="H218" s="88"/>
    </row>
    <row r="219" spans="2:10" ht="9.9499999999999993" customHeight="1" thickBot="1" x14ac:dyDescent="0.3">
      <c r="B219" s="6"/>
      <c r="C219" s="6"/>
      <c r="D219" s="22"/>
      <c r="E219" s="6"/>
      <c r="F219" s="29"/>
      <c r="G219"/>
      <c r="H219" s="1"/>
    </row>
    <row r="220" spans="2:10" ht="23.25" thickBot="1" x14ac:dyDescent="0.3">
      <c r="B220" s="79" t="s">
        <v>1</v>
      </c>
      <c r="C220" s="80"/>
      <c r="D220" s="80"/>
      <c r="E220" s="80"/>
      <c r="F220" s="34" t="s">
        <v>2</v>
      </c>
      <c r="G220" s="3" t="s">
        <v>3</v>
      </c>
      <c r="H220" s="27" t="s">
        <v>4</v>
      </c>
      <c r="J220" s="52">
        <f>ROUND(F221,2)</f>
        <v>0</v>
      </c>
    </row>
    <row r="221" spans="2:10" ht="15.75" thickBot="1" x14ac:dyDescent="0.3">
      <c r="B221" s="68" t="s">
        <v>136</v>
      </c>
      <c r="C221" s="5" t="s">
        <v>6</v>
      </c>
      <c r="D221" s="81" t="s">
        <v>171</v>
      </c>
      <c r="E221" s="82"/>
      <c r="F221" s="49"/>
      <c r="G221" s="8">
        <v>1</v>
      </c>
      <c r="H221" s="7">
        <f>ROUND(J220*G221,2)</f>
        <v>0</v>
      </c>
      <c r="I221" s="53" t="str">
        <f>IF(ISBLANK('Modelo de oferta económica'!F221),"Es necesario completar el precio de esta partida, introduciendo un valor en la celda en naranja","")</f>
        <v>Es necesario completar el precio de esta partida, introduciendo un valor en la celda en naranja</v>
      </c>
    </row>
    <row r="222" spans="2:10" ht="15.75" thickBot="1" x14ac:dyDescent="0.3">
      <c r="B222" s="86"/>
      <c r="C222" s="87"/>
      <c r="D222" s="87"/>
      <c r="E222" s="87"/>
      <c r="F222" s="87"/>
      <c r="G222" s="87"/>
      <c r="H222" s="88"/>
    </row>
    <row r="223" spans="2:10" ht="9.9499999999999993" customHeight="1" thickBot="1" x14ac:dyDescent="0.3">
      <c r="D223" s="10"/>
      <c r="E223"/>
      <c r="F223" s="29"/>
      <c r="G223"/>
      <c r="H223" s="1"/>
    </row>
    <row r="224" spans="2:10" ht="23.25" thickBot="1" x14ac:dyDescent="0.3">
      <c r="B224" s="79" t="s">
        <v>1</v>
      </c>
      <c r="C224" s="80"/>
      <c r="D224" s="80"/>
      <c r="E224" s="80"/>
      <c r="F224" s="34" t="s">
        <v>2</v>
      </c>
      <c r="G224" s="3" t="s">
        <v>3</v>
      </c>
      <c r="H224" s="3" t="s">
        <v>4</v>
      </c>
      <c r="J224" s="52">
        <f>ROUND(F225,2)</f>
        <v>0</v>
      </c>
    </row>
    <row r="225" spans="2:10" ht="15.75" thickBot="1" x14ac:dyDescent="0.3">
      <c r="B225" s="68" t="s">
        <v>137</v>
      </c>
      <c r="C225" s="5" t="s">
        <v>6</v>
      </c>
      <c r="D225" s="81" t="s">
        <v>172</v>
      </c>
      <c r="E225" s="82"/>
      <c r="F225" s="49"/>
      <c r="G225" s="8">
        <v>8</v>
      </c>
      <c r="H225" s="7">
        <f>ROUND(J224*G225,2)</f>
        <v>0</v>
      </c>
      <c r="I225" s="53" t="str">
        <f>IF(ISBLANK('Modelo de oferta económica'!F225),"Es necesario completar el precio de esta partida, introduciendo un valor en la celda en naranja","")</f>
        <v>Es necesario completar el precio de esta partida, introduciendo un valor en la celda en naranja</v>
      </c>
    </row>
    <row r="226" spans="2:10" ht="15.75" thickBot="1" x14ac:dyDescent="0.3">
      <c r="B226" s="86"/>
      <c r="C226" s="87"/>
      <c r="D226" s="87"/>
      <c r="E226" s="87"/>
      <c r="F226" s="87"/>
      <c r="G226" s="87"/>
      <c r="H226" s="88"/>
    </row>
    <row r="227" spans="2:10" ht="9.9499999999999993" customHeight="1" thickBot="1" x14ac:dyDescent="0.3">
      <c r="B227" s="15"/>
      <c r="D227" s="10"/>
      <c r="E227"/>
      <c r="F227" s="29"/>
      <c r="G227"/>
      <c r="H227" s="1"/>
    </row>
    <row r="228" spans="2:10" ht="23.25" thickBot="1" x14ac:dyDescent="0.3">
      <c r="B228" s="79" t="s">
        <v>1</v>
      </c>
      <c r="C228" s="80"/>
      <c r="D228" s="80"/>
      <c r="E228" s="80"/>
      <c r="F228" s="34" t="s">
        <v>2</v>
      </c>
      <c r="G228" s="3" t="s">
        <v>3</v>
      </c>
      <c r="H228" s="27" t="s">
        <v>4</v>
      </c>
      <c r="J228" s="52">
        <f>ROUND(F229,2)</f>
        <v>0</v>
      </c>
    </row>
    <row r="229" spans="2:10" ht="15.75" thickBot="1" x14ac:dyDescent="0.3">
      <c r="B229" s="68" t="s">
        <v>138</v>
      </c>
      <c r="C229" s="5" t="s">
        <v>6</v>
      </c>
      <c r="D229" s="81" t="s">
        <v>173</v>
      </c>
      <c r="E229" s="82"/>
      <c r="F229" s="49"/>
      <c r="G229" s="8">
        <v>24</v>
      </c>
      <c r="H229" s="7">
        <f>ROUND(J228*G229,2)</f>
        <v>0</v>
      </c>
      <c r="I229" s="53" t="str">
        <f>IF(ISBLANK('Modelo de oferta económica'!F229),"Es necesario completar el precio de esta partida, introduciendo un valor en la celda en naranja","")</f>
        <v>Es necesario completar el precio de esta partida, introduciendo un valor en la celda en naranja</v>
      </c>
    </row>
    <row r="230" spans="2:10" ht="15.75" thickBot="1" x14ac:dyDescent="0.3">
      <c r="B230" s="86"/>
      <c r="C230" s="87"/>
      <c r="D230" s="87"/>
      <c r="E230" s="87"/>
      <c r="F230" s="87"/>
      <c r="G230" s="87"/>
      <c r="H230" s="88"/>
    </row>
    <row r="231" spans="2:10" ht="9.9499999999999993" customHeight="1" thickBot="1" x14ac:dyDescent="0.3">
      <c r="D231" s="10"/>
      <c r="E231"/>
      <c r="F231" s="29"/>
      <c r="G231"/>
      <c r="H231" s="1"/>
    </row>
    <row r="232" spans="2:10" ht="23.25" thickBot="1" x14ac:dyDescent="0.3">
      <c r="B232" s="79" t="s">
        <v>1</v>
      </c>
      <c r="C232" s="80"/>
      <c r="D232" s="80"/>
      <c r="E232" s="80"/>
      <c r="F232" s="34" t="s">
        <v>2</v>
      </c>
      <c r="G232" s="3" t="s">
        <v>3</v>
      </c>
      <c r="H232" s="27" t="s">
        <v>4</v>
      </c>
      <c r="J232" s="52">
        <f>ROUND(F233,2)</f>
        <v>0</v>
      </c>
    </row>
    <row r="233" spans="2:10" ht="15.75" thickBot="1" x14ac:dyDescent="0.3">
      <c r="B233" s="68" t="s">
        <v>139</v>
      </c>
      <c r="C233" s="5" t="s">
        <v>6</v>
      </c>
      <c r="D233" s="81" t="s">
        <v>174</v>
      </c>
      <c r="E233" s="82"/>
      <c r="F233" s="49"/>
      <c r="G233" s="8">
        <v>3</v>
      </c>
      <c r="H233" s="7">
        <f>ROUND(J232*G233,2)</f>
        <v>0</v>
      </c>
      <c r="I233" s="53" t="str">
        <f>IF(ISBLANK('Modelo de oferta económica'!F233),"Es necesario completar el precio de esta partida, introduciendo un valor en la celda en naranja","")</f>
        <v>Es necesario completar el precio de esta partida, introduciendo un valor en la celda en naranja</v>
      </c>
    </row>
    <row r="234" spans="2:10" ht="15.75" thickBot="1" x14ac:dyDescent="0.3">
      <c r="B234" s="86"/>
      <c r="C234" s="87"/>
      <c r="D234" s="87"/>
      <c r="E234" s="87"/>
      <c r="F234" s="87"/>
      <c r="G234" s="87"/>
      <c r="H234" s="88"/>
    </row>
    <row r="235" spans="2:10" ht="9.9499999999999993" customHeight="1" thickBot="1" x14ac:dyDescent="0.3">
      <c r="D235" s="10"/>
      <c r="E235"/>
      <c r="F235" s="29"/>
      <c r="G235"/>
      <c r="H235" s="1"/>
    </row>
    <row r="236" spans="2:10" ht="23.25" thickBot="1" x14ac:dyDescent="0.3">
      <c r="B236" s="79" t="s">
        <v>1</v>
      </c>
      <c r="C236" s="80"/>
      <c r="D236" s="80"/>
      <c r="E236" s="80"/>
      <c r="F236" s="34" t="s">
        <v>2</v>
      </c>
      <c r="G236" s="3" t="s">
        <v>3</v>
      </c>
      <c r="H236" s="27" t="s">
        <v>4</v>
      </c>
      <c r="J236" s="52">
        <f>ROUND(F237,2)</f>
        <v>0</v>
      </c>
    </row>
    <row r="237" spans="2:10" ht="15.75" thickBot="1" x14ac:dyDescent="0.3">
      <c r="B237" s="68" t="s">
        <v>140</v>
      </c>
      <c r="C237" s="5" t="s">
        <v>6</v>
      </c>
      <c r="D237" s="81" t="s">
        <v>175</v>
      </c>
      <c r="E237" s="82"/>
      <c r="F237" s="49"/>
      <c r="G237" s="8">
        <v>2</v>
      </c>
      <c r="H237" s="7">
        <f>ROUND(J236*G237,2)</f>
        <v>0</v>
      </c>
      <c r="I237" s="53" t="str">
        <f>IF(ISBLANK('Modelo de oferta económica'!F237),"Es necesario completar el precio de esta partida, introduciendo un valor en la celda en naranja","")</f>
        <v>Es necesario completar el precio de esta partida, introduciendo un valor en la celda en naranja</v>
      </c>
    </row>
    <row r="238" spans="2:10" ht="15.75" thickBot="1" x14ac:dyDescent="0.3">
      <c r="B238" s="86"/>
      <c r="C238" s="87"/>
      <c r="D238" s="87"/>
      <c r="E238" s="87"/>
      <c r="F238" s="87"/>
      <c r="G238" s="87"/>
      <c r="H238" s="88"/>
    </row>
    <row r="239" spans="2:10" ht="9.9499999999999993" customHeight="1" thickBot="1" x14ac:dyDescent="0.3">
      <c r="B239" s="13"/>
      <c r="C239" s="13"/>
      <c r="D239" s="13"/>
      <c r="E239" s="13"/>
      <c r="F239" s="37"/>
      <c r="G239" s="20"/>
      <c r="H239" s="13"/>
    </row>
    <row r="240" spans="2:10" ht="23.25" thickBot="1" x14ac:dyDescent="0.3">
      <c r="B240" s="79" t="s">
        <v>1</v>
      </c>
      <c r="C240" s="80"/>
      <c r="D240" s="80"/>
      <c r="E240" s="80"/>
      <c r="F240" s="34" t="s">
        <v>2</v>
      </c>
      <c r="G240" s="3" t="s">
        <v>3</v>
      </c>
      <c r="H240" s="27" t="s">
        <v>4</v>
      </c>
      <c r="J240" s="52">
        <f>ROUND(F241,2)</f>
        <v>0</v>
      </c>
    </row>
    <row r="241" spans="2:10" ht="15.75" thickBot="1" x14ac:dyDescent="0.3">
      <c r="B241" s="68" t="s">
        <v>141</v>
      </c>
      <c r="C241" s="5" t="s">
        <v>6</v>
      </c>
      <c r="D241" s="81" t="s">
        <v>176</v>
      </c>
      <c r="E241" s="82"/>
      <c r="F241" s="49"/>
      <c r="G241" s="8">
        <v>1</v>
      </c>
      <c r="H241" s="7">
        <f>ROUND(J240*G241,2)</f>
        <v>0</v>
      </c>
      <c r="I241" s="53" t="str">
        <f>IF(ISBLANK('Modelo de oferta económica'!F241),"Es necesario completar el precio de esta partida, introduciendo un valor en la celda en naranja","")</f>
        <v>Es necesario completar el precio de esta partida, introduciendo un valor en la celda en naranja</v>
      </c>
    </row>
    <row r="242" spans="2:10" ht="15.75" thickBot="1" x14ac:dyDescent="0.3">
      <c r="B242" s="86"/>
      <c r="C242" s="87"/>
      <c r="D242" s="87"/>
      <c r="E242" s="87"/>
      <c r="F242" s="87"/>
      <c r="G242" s="87"/>
      <c r="H242" s="88"/>
    </row>
    <row r="243" spans="2:10" ht="9.9499999999999993" customHeight="1" thickBot="1" x14ac:dyDescent="0.3">
      <c r="D243" s="10"/>
      <c r="E243"/>
      <c r="F243" s="29"/>
      <c r="G243"/>
      <c r="H243" s="1"/>
    </row>
    <row r="244" spans="2:10" ht="23.25" thickBot="1" x14ac:dyDescent="0.3">
      <c r="B244" s="79" t="s">
        <v>1</v>
      </c>
      <c r="C244" s="80"/>
      <c r="D244" s="80"/>
      <c r="E244" s="80"/>
      <c r="F244" s="34" t="s">
        <v>2</v>
      </c>
      <c r="G244" s="3" t="s">
        <v>3</v>
      </c>
      <c r="H244" s="3" t="s">
        <v>4</v>
      </c>
      <c r="J244" s="52">
        <f>ROUND(F245,2)</f>
        <v>0</v>
      </c>
    </row>
    <row r="245" spans="2:10" ht="15.75" thickBot="1" x14ac:dyDescent="0.3">
      <c r="B245" s="68" t="s">
        <v>142</v>
      </c>
      <c r="C245" s="5" t="s">
        <v>6</v>
      </c>
      <c r="D245" s="81" t="s">
        <v>177</v>
      </c>
      <c r="E245" s="82"/>
      <c r="F245" s="49"/>
      <c r="G245" s="8">
        <v>1</v>
      </c>
      <c r="H245" s="7">
        <f>ROUND(J244*G245,2)</f>
        <v>0</v>
      </c>
      <c r="I245" s="53" t="str">
        <f>IF(ISBLANK('Modelo de oferta económica'!F245),"Es necesario completar el precio de esta partida, introduciendo un valor en la celda en naranja","")</f>
        <v>Es necesario completar el precio de esta partida, introduciendo un valor en la celda en naranja</v>
      </c>
    </row>
    <row r="246" spans="2:10" ht="15.75" thickBot="1" x14ac:dyDescent="0.3">
      <c r="B246" s="86"/>
      <c r="C246" s="87"/>
      <c r="D246" s="87"/>
      <c r="E246" s="87"/>
      <c r="F246" s="87"/>
      <c r="G246" s="87"/>
      <c r="H246" s="88"/>
    </row>
    <row r="247" spans="2:10" ht="9.9499999999999993" customHeight="1" thickBot="1" x14ac:dyDescent="0.3">
      <c r="D247" s="10"/>
      <c r="E247"/>
      <c r="F247" s="29"/>
      <c r="G247"/>
      <c r="H247" s="1"/>
    </row>
    <row r="248" spans="2:10" ht="23.25" thickBot="1" x14ac:dyDescent="0.3">
      <c r="B248" s="79" t="s">
        <v>1</v>
      </c>
      <c r="C248" s="80"/>
      <c r="D248" s="80"/>
      <c r="E248" s="80"/>
      <c r="F248" s="34" t="s">
        <v>2</v>
      </c>
      <c r="G248" s="3" t="s">
        <v>3</v>
      </c>
      <c r="H248" s="27" t="s">
        <v>4</v>
      </c>
      <c r="J248" s="52">
        <f>ROUND(F249,2)</f>
        <v>0</v>
      </c>
    </row>
    <row r="249" spans="2:10" ht="15.75" thickBot="1" x14ac:dyDescent="0.3">
      <c r="B249" s="68" t="s">
        <v>143</v>
      </c>
      <c r="C249" s="5" t="s">
        <v>6</v>
      </c>
      <c r="D249" s="81" t="s">
        <v>178</v>
      </c>
      <c r="E249" s="82"/>
      <c r="F249" s="49"/>
      <c r="G249" s="8">
        <v>1</v>
      </c>
      <c r="H249" s="7">
        <f>ROUND(J248*G249,2)</f>
        <v>0</v>
      </c>
      <c r="I249" s="53" t="str">
        <f>IF(ISBLANK('Modelo de oferta económica'!F249),"Es necesario completar el precio de esta partida, introduciendo un valor en la celda en naranja","")</f>
        <v>Es necesario completar el precio de esta partida, introduciendo un valor en la celda en naranja</v>
      </c>
    </row>
    <row r="250" spans="2:10" ht="15.75" thickBot="1" x14ac:dyDescent="0.3">
      <c r="B250" s="86"/>
      <c r="C250" s="87"/>
      <c r="D250" s="87"/>
      <c r="E250" s="87"/>
      <c r="F250" s="87"/>
      <c r="G250" s="87"/>
      <c r="H250" s="88"/>
    </row>
    <row r="251" spans="2:10" ht="9.9499999999999993" customHeight="1" thickBot="1" x14ac:dyDescent="0.3">
      <c r="B251" s="6"/>
      <c r="C251" s="6"/>
      <c r="D251" s="22"/>
      <c r="E251" s="6"/>
      <c r="F251" s="29"/>
      <c r="G251"/>
      <c r="H251" s="1"/>
    </row>
    <row r="252" spans="2:10" ht="23.25" thickBot="1" x14ac:dyDescent="0.3">
      <c r="B252" s="79" t="s">
        <v>1</v>
      </c>
      <c r="C252" s="80"/>
      <c r="D252" s="80"/>
      <c r="E252" s="80"/>
      <c r="F252" s="34" t="s">
        <v>2</v>
      </c>
      <c r="G252" s="3" t="s">
        <v>3</v>
      </c>
      <c r="H252" s="3" t="s">
        <v>4</v>
      </c>
      <c r="J252" s="52">
        <f>ROUND(F253,2)</f>
        <v>0</v>
      </c>
    </row>
    <row r="253" spans="2:10" ht="15.75" thickBot="1" x14ac:dyDescent="0.3">
      <c r="B253" s="68" t="s">
        <v>144</v>
      </c>
      <c r="C253" s="5" t="s">
        <v>6</v>
      </c>
      <c r="D253" s="81" t="s">
        <v>179</v>
      </c>
      <c r="E253" s="82"/>
      <c r="F253" s="49"/>
      <c r="G253" s="8">
        <v>1</v>
      </c>
      <c r="H253" s="7">
        <f>ROUND(J252*G253,2)</f>
        <v>0</v>
      </c>
      <c r="I253" s="53" t="str">
        <f>IF(ISBLANK('Modelo de oferta económica'!F253),"Es necesario completar el precio de esta partida, introduciendo un valor en la celda en naranja","")</f>
        <v>Es necesario completar el precio de esta partida, introduciendo un valor en la celda en naranja</v>
      </c>
    </row>
    <row r="254" spans="2:10" ht="15.75" thickBot="1" x14ac:dyDescent="0.3">
      <c r="B254" s="86"/>
      <c r="C254" s="87"/>
      <c r="D254" s="87"/>
      <c r="E254" s="87"/>
      <c r="F254" s="87"/>
      <c r="G254" s="87"/>
      <c r="H254" s="88"/>
    </row>
    <row r="255" spans="2:10" ht="9.9499999999999993" customHeight="1" thickBot="1" x14ac:dyDescent="0.3">
      <c r="B255" s="6"/>
      <c r="C255" s="6"/>
      <c r="D255" s="22"/>
      <c r="E255" s="6"/>
      <c r="F255" s="29"/>
      <c r="G255"/>
      <c r="H255" s="1"/>
    </row>
    <row r="256" spans="2:10" ht="15.75" thickBot="1" x14ac:dyDescent="0.3">
      <c r="B256" s="83" t="s">
        <v>9</v>
      </c>
      <c r="C256" s="84"/>
      <c r="D256" s="89" t="s">
        <v>153</v>
      </c>
      <c r="E256" s="90"/>
      <c r="F256" s="90"/>
      <c r="G256" s="90"/>
      <c r="H256" s="26">
        <f>+H259+H263+H267+H271+H275+H279+H283+H287</f>
        <v>0</v>
      </c>
      <c r="I256" s="50">
        <f xml:space="preserve"> COUNTIF(I259:I289,"Es necesario completar el precio de esta partida, introduciendo un valor en la celda en naranja")</f>
        <v>8</v>
      </c>
    </row>
    <row r="257" spans="2:10" ht="9.9499999999999993" customHeight="1" thickBot="1" x14ac:dyDescent="0.3">
      <c r="E257"/>
      <c r="F257" s="29"/>
      <c r="G257"/>
      <c r="H257" s="1"/>
    </row>
    <row r="258" spans="2:10" ht="23.25" thickBot="1" x14ac:dyDescent="0.3">
      <c r="B258" s="79" t="s">
        <v>1</v>
      </c>
      <c r="C258" s="80"/>
      <c r="D258" s="80"/>
      <c r="E258" s="80"/>
      <c r="F258" s="34" t="s">
        <v>2</v>
      </c>
      <c r="G258" s="3" t="s">
        <v>3</v>
      </c>
      <c r="H258" s="3" t="s">
        <v>4</v>
      </c>
      <c r="J258" s="52">
        <f>ROUND(F259,2)</f>
        <v>0</v>
      </c>
    </row>
    <row r="259" spans="2:10" ht="22.9" customHeight="1" thickBot="1" x14ac:dyDescent="0.3">
      <c r="B259" s="68" t="s">
        <v>180</v>
      </c>
      <c r="C259" s="5" t="s">
        <v>6</v>
      </c>
      <c r="D259" s="81" t="s">
        <v>191</v>
      </c>
      <c r="E259" s="82"/>
      <c r="F259" s="49"/>
      <c r="G259" s="8">
        <v>10</v>
      </c>
      <c r="H259" s="7">
        <f>ROUND(J258*G259,2)</f>
        <v>0</v>
      </c>
      <c r="I259" s="53" t="str">
        <f>IF(ISBLANK('Modelo de oferta económica'!F259),"Es necesario completar el precio de esta partida, introduciendo un valor en la celda en naranja","")</f>
        <v>Es necesario completar el precio de esta partida, introduciendo un valor en la celda en naranja</v>
      </c>
    </row>
    <row r="260" spans="2:10" ht="15.75" thickBot="1" x14ac:dyDescent="0.3">
      <c r="B260" s="86" t="s">
        <v>193</v>
      </c>
      <c r="C260" s="87"/>
      <c r="D260" s="87"/>
      <c r="E260" s="87"/>
      <c r="F260" s="87"/>
      <c r="G260" s="87"/>
      <c r="H260" s="88"/>
    </row>
    <row r="261" spans="2:10" ht="9.9499999999999993" customHeight="1" thickBot="1" x14ac:dyDescent="0.3">
      <c r="D261" s="10"/>
      <c r="E261"/>
      <c r="F261" s="29"/>
      <c r="G261"/>
      <c r="H261" s="1"/>
    </row>
    <row r="262" spans="2:10" ht="23.25" thickBot="1" x14ac:dyDescent="0.3">
      <c r="B262" s="79" t="s">
        <v>1</v>
      </c>
      <c r="C262" s="80"/>
      <c r="D262" s="80"/>
      <c r="E262" s="80"/>
      <c r="F262" s="34" t="s">
        <v>2</v>
      </c>
      <c r="G262" s="3" t="s">
        <v>3</v>
      </c>
      <c r="H262" s="3" t="s">
        <v>4</v>
      </c>
      <c r="J262" s="52">
        <f>ROUND(F263,2)</f>
        <v>0</v>
      </c>
    </row>
    <row r="263" spans="2:10" ht="28.9" customHeight="1" thickBot="1" x14ac:dyDescent="0.3">
      <c r="B263" s="68" t="s">
        <v>181</v>
      </c>
      <c r="C263" s="5" t="s">
        <v>6</v>
      </c>
      <c r="D263" s="81" t="s">
        <v>192</v>
      </c>
      <c r="E263" s="82"/>
      <c r="F263" s="49"/>
      <c r="G263" s="8">
        <v>10</v>
      </c>
      <c r="H263" s="7">
        <f>ROUND(J262*G263,2)</f>
        <v>0</v>
      </c>
      <c r="I263" s="53" t="str">
        <f>IF(ISBLANK('Modelo de oferta económica'!F263),"Es necesario completar el precio de esta partida, introduciendo un valor en la celda en naranja","")</f>
        <v>Es necesario completar el precio de esta partida, introduciendo un valor en la celda en naranja</v>
      </c>
    </row>
    <row r="264" spans="2:10" ht="15.75" thickBot="1" x14ac:dyDescent="0.3">
      <c r="B264" s="86" t="s">
        <v>194</v>
      </c>
      <c r="C264" s="87"/>
      <c r="D264" s="87"/>
      <c r="E264" s="87"/>
      <c r="F264" s="87"/>
      <c r="G264" s="87"/>
      <c r="H264" s="88"/>
    </row>
    <row r="265" spans="2:10" ht="9.9499999999999993" customHeight="1" thickBot="1" x14ac:dyDescent="0.3">
      <c r="E265"/>
      <c r="F265" s="29"/>
      <c r="G265"/>
      <c r="H265" s="1"/>
    </row>
    <row r="266" spans="2:10" ht="23.25" thickBot="1" x14ac:dyDescent="0.3">
      <c r="B266" s="79" t="s">
        <v>1</v>
      </c>
      <c r="C266" s="80"/>
      <c r="D266" s="80"/>
      <c r="E266" s="80"/>
      <c r="F266" s="34" t="s">
        <v>2</v>
      </c>
      <c r="G266" s="3" t="s">
        <v>3</v>
      </c>
      <c r="H266" s="3" t="s">
        <v>4</v>
      </c>
      <c r="J266" s="52">
        <f>ROUND(F267,2)</f>
        <v>0</v>
      </c>
    </row>
    <row r="267" spans="2:10" ht="22.9" customHeight="1" thickBot="1" x14ac:dyDescent="0.3">
      <c r="B267" s="68" t="s">
        <v>182</v>
      </c>
      <c r="C267" s="5" t="s">
        <v>6</v>
      </c>
      <c r="D267" s="81" t="s">
        <v>195</v>
      </c>
      <c r="E267" s="82"/>
      <c r="F267" s="49"/>
      <c r="G267" s="8">
        <v>26</v>
      </c>
      <c r="H267" s="7">
        <f>ROUND(J266*G267,2)</f>
        <v>0</v>
      </c>
      <c r="I267" s="53" t="str">
        <f>IF(ISBLANK('Modelo de oferta económica'!F267),"Es necesario completar el precio de esta partida, introduciendo un valor en la celda en naranja","")</f>
        <v>Es necesario completar el precio de esta partida, introduciendo un valor en la celda en naranja</v>
      </c>
    </row>
    <row r="268" spans="2:10" ht="15.75" thickBot="1" x14ac:dyDescent="0.3">
      <c r="B268" s="86" t="s">
        <v>193</v>
      </c>
      <c r="C268" s="87"/>
      <c r="D268" s="87"/>
      <c r="E268" s="87"/>
      <c r="F268" s="87"/>
      <c r="G268" s="87"/>
      <c r="H268" s="88"/>
    </row>
    <row r="269" spans="2:10" ht="9.9499999999999993" customHeight="1" thickBot="1" x14ac:dyDescent="0.3">
      <c r="D269" s="10"/>
      <c r="E269"/>
      <c r="F269" s="29"/>
      <c r="G269"/>
      <c r="H269" s="1"/>
    </row>
    <row r="270" spans="2:10" ht="23.25" thickBot="1" x14ac:dyDescent="0.3">
      <c r="B270" s="79" t="s">
        <v>1</v>
      </c>
      <c r="C270" s="80"/>
      <c r="D270" s="80"/>
      <c r="E270" s="80"/>
      <c r="F270" s="34" t="s">
        <v>2</v>
      </c>
      <c r="G270" s="3" t="s">
        <v>3</v>
      </c>
      <c r="H270" s="27" t="s">
        <v>4</v>
      </c>
      <c r="J270" s="52">
        <f>ROUND(F271,2)</f>
        <v>0</v>
      </c>
    </row>
    <row r="271" spans="2:10" ht="25.15" customHeight="1" thickBot="1" x14ac:dyDescent="0.3">
      <c r="B271" s="68" t="s">
        <v>183</v>
      </c>
      <c r="C271" s="5" t="s">
        <v>6</v>
      </c>
      <c r="D271" s="81" t="s">
        <v>197</v>
      </c>
      <c r="E271" s="82"/>
      <c r="F271" s="49"/>
      <c r="G271" s="8">
        <v>26</v>
      </c>
      <c r="H271" s="7">
        <f>ROUND(J270*G271,2)</f>
        <v>0</v>
      </c>
      <c r="I271" s="53" t="str">
        <f>IF(ISBLANK('Modelo de oferta económica'!F271),"Es necesario completar el precio de esta partida, introduciendo un valor en la celda en naranja","")</f>
        <v>Es necesario completar el precio de esta partida, introduciendo un valor en la celda en naranja</v>
      </c>
    </row>
    <row r="272" spans="2:10" ht="15.75" thickBot="1" x14ac:dyDescent="0.3">
      <c r="B272" s="86" t="s">
        <v>194</v>
      </c>
      <c r="C272" s="87"/>
      <c r="D272" s="87"/>
      <c r="E272" s="87"/>
      <c r="F272" s="87"/>
      <c r="G272" s="87"/>
      <c r="H272" s="88"/>
    </row>
    <row r="273" spans="2:10" ht="9.9499999999999993" customHeight="1" thickBot="1" x14ac:dyDescent="0.3">
      <c r="D273" s="10"/>
      <c r="E273"/>
      <c r="F273" s="29"/>
      <c r="G273"/>
      <c r="H273" s="1"/>
    </row>
    <row r="274" spans="2:10" ht="23.25" thickBot="1" x14ac:dyDescent="0.3">
      <c r="B274" s="79" t="s">
        <v>1</v>
      </c>
      <c r="C274" s="80"/>
      <c r="D274" s="80"/>
      <c r="E274" s="80"/>
      <c r="F274" s="34" t="s">
        <v>2</v>
      </c>
      <c r="G274" s="3" t="s">
        <v>3</v>
      </c>
      <c r="H274" s="27" t="s">
        <v>4</v>
      </c>
      <c r="J274" s="52">
        <f>ROUND(F275,2)</f>
        <v>0</v>
      </c>
    </row>
    <row r="275" spans="2:10" ht="15.75" thickBot="1" x14ac:dyDescent="0.3">
      <c r="B275" s="68" t="s">
        <v>184</v>
      </c>
      <c r="C275" s="5" t="s">
        <v>6</v>
      </c>
      <c r="D275" s="81" t="s">
        <v>196</v>
      </c>
      <c r="E275" s="82"/>
      <c r="F275" s="49"/>
      <c r="G275" s="8">
        <v>16</v>
      </c>
      <c r="H275" s="7">
        <f>ROUND(J274*G275,2)</f>
        <v>0</v>
      </c>
      <c r="I275" s="53" t="str">
        <f>IF(ISBLANK('Modelo de oferta económica'!F275),"Es necesario completar el precio de esta partida, introduciendo un valor en la celda en naranja","")</f>
        <v>Es necesario completar el precio de esta partida, introduciendo un valor en la celda en naranja</v>
      </c>
    </row>
    <row r="276" spans="2:10" ht="15.75" thickBot="1" x14ac:dyDescent="0.3">
      <c r="B276" s="86" t="s">
        <v>193</v>
      </c>
      <c r="C276" s="87"/>
      <c r="D276" s="87"/>
      <c r="E276" s="87"/>
      <c r="F276" s="87"/>
      <c r="G276" s="87"/>
      <c r="H276" s="88"/>
    </row>
    <row r="277" spans="2:10" ht="9.9499999999999993" customHeight="1" thickBot="1" x14ac:dyDescent="0.3">
      <c r="B277" s="103"/>
      <c r="C277" s="103"/>
      <c r="D277" s="103"/>
      <c r="E277" s="103"/>
      <c r="F277" s="35"/>
      <c r="G277" s="4"/>
      <c r="H277" s="21"/>
    </row>
    <row r="278" spans="2:10" ht="23.25" thickBot="1" x14ac:dyDescent="0.3">
      <c r="B278" s="79" t="s">
        <v>1</v>
      </c>
      <c r="C278" s="80"/>
      <c r="D278" s="80"/>
      <c r="E278" s="80"/>
      <c r="F278" s="34" t="s">
        <v>2</v>
      </c>
      <c r="G278" s="3" t="s">
        <v>3</v>
      </c>
      <c r="H278" s="27" t="s">
        <v>4</v>
      </c>
      <c r="J278" s="52">
        <f>ROUND(F279,2)</f>
        <v>0</v>
      </c>
    </row>
    <row r="279" spans="2:10" ht="22.9" customHeight="1" thickBot="1" x14ac:dyDescent="0.3">
      <c r="B279" s="68" t="s">
        <v>185</v>
      </c>
      <c r="C279" s="5" t="s">
        <v>6</v>
      </c>
      <c r="D279" s="81" t="s">
        <v>198</v>
      </c>
      <c r="E279" s="82"/>
      <c r="F279" s="49"/>
      <c r="G279" s="8">
        <v>16</v>
      </c>
      <c r="H279" s="7">
        <f>ROUND(J278*G279,2)</f>
        <v>0</v>
      </c>
      <c r="I279" s="53" t="str">
        <f>IF(ISBLANK('Modelo de oferta económica'!F279),"Es necesario completar el precio de esta partida, introduciendo un valor en la celda en naranja","")</f>
        <v>Es necesario completar el precio de esta partida, introduciendo un valor en la celda en naranja</v>
      </c>
    </row>
    <row r="280" spans="2:10" ht="15.75" thickBot="1" x14ac:dyDescent="0.3">
      <c r="B280" s="86" t="s">
        <v>194</v>
      </c>
      <c r="C280" s="87"/>
      <c r="D280" s="87"/>
      <c r="E280" s="87"/>
      <c r="F280" s="87"/>
      <c r="G280" s="87"/>
      <c r="H280" s="88"/>
    </row>
    <row r="281" spans="2:10" ht="9.9499999999999993" customHeight="1" thickBot="1" x14ac:dyDescent="0.3">
      <c r="D281" s="10"/>
      <c r="E281"/>
      <c r="F281" s="29"/>
      <c r="G281"/>
      <c r="H281" s="1"/>
    </row>
    <row r="282" spans="2:10" ht="23.25" thickBot="1" x14ac:dyDescent="0.3">
      <c r="B282" s="79" t="s">
        <v>1</v>
      </c>
      <c r="C282" s="80"/>
      <c r="D282" s="80"/>
      <c r="E282" s="80"/>
      <c r="F282" s="34" t="s">
        <v>2</v>
      </c>
      <c r="G282" s="3" t="s">
        <v>3</v>
      </c>
      <c r="H282" s="27" t="s">
        <v>4</v>
      </c>
      <c r="J282" s="52">
        <f>ROUND(F283,2)</f>
        <v>0</v>
      </c>
    </row>
    <row r="283" spans="2:10" ht="15.75" thickBot="1" x14ac:dyDescent="0.3">
      <c r="B283" s="68" t="s">
        <v>186</v>
      </c>
      <c r="C283" s="5" t="s">
        <v>6</v>
      </c>
      <c r="D283" s="81" t="s">
        <v>199</v>
      </c>
      <c r="E283" s="82"/>
      <c r="F283" s="49"/>
      <c r="G283" s="8">
        <v>2</v>
      </c>
      <c r="H283" s="7">
        <f>ROUND(J282*G283,2)</f>
        <v>0</v>
      </c>
      <c r="I283" s="53" t="str">
        <f>IF(ISBLANK('Modelo de oferta económica'!F283),"Es necesario completar el precio de esta partida, introduciendo un valor en la celda en naranja","")</f>
        <v>Es necesario completar el precio de esta partida, introduciendo un valor en la celda en naranja</v>
      </c>
    </row>
    <row r="284" spans="2:10" ht="15.75" thickBot="1" x14ac:dyDescent="0.3">
      <c r="B284" s="86" t="s">
        <v>193</v>
      </c>
      <c r="C284" s="87"/>
      <c r="D284" s="87"/>
      <c r="E284" s="87"/>
      <c r="F284" s="87"/>
      <c r="G284" s="87"/>
      <c r="H284" s="88"/>
    </row>
    <row r="285" spans="2:10" ht="9.9499999999999993" customHeight="1" thickBot="1" x14ac:dyDescent="0.3">
      <c r="D285" s="10"/>
      <c r="E285"/>
      <c r="F285" s="29"/>
      <c r="G285"/>
      <c r="H285" s="1"/>
    </row>
    <row r="286" spans="2:10" ht="23.25" thickBot="1" x14ac:dyDescent="0.3">
      <c r="B286" s="79" t="s">
        <v>1</v>
      </c>
      <c r="C286" s="80"/>
      <c r="D286" s="80"/>
      <c r="E286" s="80"/>
      <c r="F286" s="34" t="s">
        <v>2</v>
      </c>
      <c r="G286" s="3" t="s">
        <v>3</v>
      </c>
      <c r="H286" s="27" t="s">
        <v>4</v>
      </c>
      <c r="J286" s="52">
        <f>ROUND(F287,2)</f>
        <v>0</v>
      </c>
    </row>
    <row r="287" spans="2:10" ht="15.75" thickBot="1" x14ac:dyDescent="0.3">
      <c r="B287" s="68" t="s">
        <v>187</v>
      </c>
      <c r="C287" s="5" t="s">
        <v>6</v>
      </c>
      <c r="D287" s="81" t="s">
        <v>200</v>
      </c>
      <c r="E287" s="82"/>
      <c r="F287" s="49"/>
      <c r="G287" s="8">
        <v>2</v>
      </c>
      <c r="H287" s="7">
        <f>ROUND(J286*G287,2)</f>
        <v>0</v>
      </c>
      <c r="I287" s="53" t="str">
        <f>IF(ISBLANK('Modelo de oferta económica'!F287),"Es necesario completar el precio de esta partida, introduciendo un valor en la celda en naranja","")</f>
        <v>Es necesario completar el precio de esta partida, introduciendo un valor en la celda en naranja</v>
      </c>
    </row>
    <row r="288" spans="2:10" ht="15" customHeight="1" thickBot="1" x14ac:dyDescent="0.3">
      <c r="B288" s="86" t="s">
        <v>194</v>
      </c>
      <c r="C288" s="87"/>
      <c r="D288" s="87"/>
      <c r="E288" s="87"/>
      <c r="F288" s="87"/>
      <c r="G288" s="87"/>
      <c r="H288" s="88"/>
    </row>
    <row r="289" spans="2:10" ht="9.9499999999999993" customHeight="1" thickBot="1" x14ac:dyDescent="0.3">
      <c r="D289" s="10"/>
      <c r="E289"/>
      <c r="F289" s="29"/>
      <c r="G289"/>
      <c r="H289" s="1"/>
    </row>
    <row r="290" spans="2:10" ht="25.5" customHeight="1" thickBot="1" x14ac:dyDescent="0.3">
      <c r="B290" s="83" t="s">
        <v>10</v>
      </c>
      <c r="C290" s="84"/>
      <c r="D290" s="89" t="s">
        <v>201</v>
      </c>
      <c r="E290" s="90"/>
      <c r="F290" s="90"/>
      <c r="G290" s="90"/>
      <c r="H290" s="26">
        <f>+H293+H297+H301+H305+H309+H313+H317+H321+H325+H329++H333+H337+H341+H345+H349</f>
        <v>0</v>
      </c>
      <c r="I290" s="50">
        <f xml:space="preserve"> COUNTIF(I293:I305,"Es necesario completar el precio de esta partida, introduciendo un valor en la celda en naranja")</f>
        <v>4</v>
      </c>
    </row>
    <row r="291" spans="2:10" ht="9.9499999999999993" customHeight="1" thickBot="1" x14ac:dyDescent="0.3">
      <c r="E291"/>
      <c r="F291" s="29"/>
      <c r="G291"/>
      <c r="H291" s="1"/>
    </row>
    <row r="292" spans="2:10" ht="23.25" thickBot="1" x14ac:dyDescent="0.3">
      <c r="B292" s="79" t="s">
        <v>1</v>
      </c>
      <c r="C292" s="80"/>
      <c r="D292" s="80"/>
      <c r="E292" s="80"/>
      <c r="F292" s="34" t="s">
        <v>2</v>
      </c>
      <c r="G292" s="3" t="s">
        <v>3</v>
      </c>
      <c r="H292" s="3" t="s">
        <v>4</v>
      </c>
      <c r="J292" s="52">
        <f>ROUND(F293,2)</f>
        <v>0</v>
      </c>
    </row>
    <row r="293" spans="2:10" ht="15.75" thickBot="1" x14ac:dyDescent="0.3">
      <c r="B293" s="68" t="s">
        <v>188</v>
      </c>
      <c r="C293" s="5" t="s">
        <v>6</v>
      </c>
      <c r="D293" s="81" t="s">
        <v>214</v>
      </c>
      <c r="E293" s="82"/>
      <c r="F293" s="49"/>
      <c r="G293" s="8">
        <v>40</v>
      </c>
      <c r="H293" s="7">
        <f>ROUND(J292*G293,2)</f>
        <v>0</v>
      </c>
      <c r="I293" s="53" t="str">
        <f>IF(ISBLANK('Modelo de oferta económica'!F293),"Es necesario completar el precio de esta partida, introduciendo un valor en la celda en naranja","")</f>
        <v>Es necesario completar el precio de esta partida, introduciendo un valor en la celda en naranja</v>
      </c>
    </row>
    <row r="294" spans="2:10" ht="15.75" thickBot="1" x14ac:dyDescent="0.3">
      <c r="B294" s="86" t="s">
        <v>215</v>
      </c>
      <c r="C294" s="87"/>
      <c r="D294" s="87"/>
      <c r="E294" s="87"/>
      <c r="F294" s="87"/>
      <c r="G294" s="87"/>
      <c r="H294" s="88"/>
    </row>
    <row r="295" spans="2:10" ht="9.9499999999999993" customHeight="1" thickBot="1" x14ac:dyDescent="0.3">
      <c r="D295" s="10"/>
      <c r="E295"/>
      <c r="F295" s="29"/>
      <c r="G295"/>
      <c r="H295" s="1"/>
    </row>
    <row r="296" spans="2:10" ht="23.25" thickBot="1" x14ac:dyDescent="0.3">
      <c r="B296" s="79" t="s">
        <v>1</v>
      </c>
      <c r="C296" s="80"/>
      <c r="D296" s="80"/>
      <c r="E296" s="80"/>
      <c r="F296" s="34" t="s">
        <v>2</v>
      </c>
      <c r="G296" s="3" t="s">
        <v>3</v>
      </c>
      <c r="H296" s="3" t="s">
        <v>4</v>
      </c>
      <c r="J296" s="52">
        <f>ROUND(F297,2)</f>
        <v>0</v>
      </c>
    </row>
    <row r="297" spans="2:10" ht="15.75" thickBot="1" x14ac:dyDescent="0.3">
      <c r="B297" s="68" t="s">
        <v>189</v>
      </c>
      <c r="C297" s="5" t="s">
        <v>6</v>
      </c>
      <c r="D297" s="81" t="s">
        <v>216</v>
      </c>
      <c r="E297" s="82"/>
      <c r="F297" s="49"/>
      <c r="G297" s="8">
        <v>6</v>
      </c>
      <c r="H297" s="7">
        <f>ROUND(J296*G297,2)</f>
        <v>0</v>
      </c>
      <c r="I297" s="53" t="str">
        <f>IF(ISBLANK('Modelo de oferta económica'!F297),"Es necesario completar el precio de esta partida, introduciendo un valor en la celda en naranja","")</f>
        <v>Es necesario completar el precio de esta partida, introduciendo un valor en la celda en naranja</v>
      </c>
    </row>
    <row r="298" spans="2:10" ht="15.75" thickBot="1" x14ac:dyDescent="0.3">
      <c r="B298" s="86" t="s">
        <v>217</v>
      </c>
      <c r="C298" s="87"/>
      <c r="D298" s="87"/>
      <c r="E298" s="87"/>
      <c r="F298" s="87"/>
      <c r="G298" s="87"/>
      <c r="H298" s="88"/>
    </row>
    <row r="299" spans="2:10" ht="9.9499999999999993" customHeight="1" thickBot="1" x14ac:dyDescent="0.3">
      <c r="D299" s="10"/>
      <c r="E299"/>
      <c r="F299" s="29"/>
      <c r="G299"/>
      <c r="H299" s="1"/>
    </row>
    <row r="300" spans="2:10" ht="23.25" thickBot="1" x14ac:dyDescent="0.3">
      <c r="B300" s="79" t="s">
        <v>1</v>
      </c>
      <c r="C300" s="80"/>
      <c r="D300" s="80"/>
      <c r="E300" s="80"/>
      <c r="F300" s="34" t="s">
        <v>2</v>
      </c>
      <c r="G300" s="3" t="s">
        <v>3</v>
      </c>
      <c r="H300" s="27" t="s">
        <v>4</v>
      </c>
      <c r="J300" s="52">
        <f>ROUND(F301,2)</f>
        <v>0</v>
      </c>
    </row>
    <row r="301" spans="2:10" ht="15.75" thickBot="1" x14ac:dyDescent="0.3">
      <c r="B301" s="68" t="s">
        <v>190</v>
      </c>
      <c r="C301" s="5" t="s">
        <v>6</v>
      </c>
      <c r="D301" s="81" t="s">
        <v>218</v>
      </c>
      <c r="E301" s="82"/>
      <c r="F301" s="49"/>
      <c r="G301" s="8">
        <v>123</v>
      </c>
      <c r="H301" s="7">
        <f>ROUND(J300*G301,2)</f>
        <v>0</v>
      </c>
      <c r="I301" s="53" t="str">
        <f>IF(ISBLANK('Modelo de oferta económica'!F301),"Es necesario completar el precio de esta partida, introduciendo un valor en la celda en naranja","")</f>
        <v>Es necesario completar el precio de esta partida, introduciendo un valor en la celda en naranja</v>
      </c>
    </row>
    <row r="302" spans="2:10" ht="15.75" thickBot="1" x14ac:dyDescent="0.3">
      <c r="B302" s="86" t="s">
        <v>219</v>
      </c>
      <c r="C302" s="87"/>
      <c r="D302" s="87"/>
      <c r="E302" s="87"/>
      <c r="F302" s="87"/>
      <c r="G302" s="87"/>
      <c r="H302" s="88"/>
    </row>
    <row r="303" spans="2:10" ht="9.9499999999999993" customHeight="1" thickBot="1" x14ac:dyDescent="0.3">
      <c r="D303" s="10"/>
      <c r="E303"/>
      <c r="F303" s="29"/>
      <c r="G303"/>
      <c r="H303" s="1"/>
    </row>
    <row r="304" spans="2:10" ht="23.25" thickBot="1" x14ac:dyDescent="0.3">
      <c r="B304" s="79" t="s">
        <v>1</v>
      </c>
      <c r="C304" s="80"/>
      <c r="D304" s="80"/>
      <c r="E304" s="80"/>
      <c r="F304" s="34" t="s">
        <v>2</v>
      </c>
      <c r="G304" s="3" t="s">
        <v>3</v>
      </c>
      <c r="H304" s="3" t="s">
        <v>4</v>
      </c>
      <c r="J304" s="52">
        <f>ROUND(F305,2)</f>
        <v>0</v>
      </c>
    </row>
    <row r="305" spans="2:10" ht="15.75" thickBot="1" x14ac:dyDescent="0.3">
      <c r="B305" s="68" t="s">
        <v>202</v>
      </c>
      <c r="C305" s="5" t="s">
        <v>6</v>
      </c>
      <c r="D305" s="81" t="s">
        <v>220</v>
      </c>
      <c r="E305" s="82"/>
      <c r="F305" s="49"/>
      <c r="G305" s="8">
        <v>22</v>
      </c>
      <c r="H305" s="7">
        <f>ROUND(J304*G305,2)</f>
        <v>0</v>
      </c>
      <c r="I305" s="53" t="str">
        <f>IF(ISBLANK('Modelo de oferta económica'!F305),"Es necesario completar el precio de esta partida, introduciendo un valor en la celda en naranja","")</f>
        <v>Es necesario completar el precio de esta partida, introduciendo un valor en la celda en naranja</v>
      </c>
    </row>
    <row r="306" spans="2:10" ht="15.75" thickBot="1" x14ac:dyDescent="0.3">
      <c r="B306" s="86" t="s">
        <v>221</v>
      </c>
      <c r="C306" s="87"/>
      <c r="D306" s="87"/>
      <c r="E306" s="87"/>
      <c r="F306" s="87"/>
      <c r="G306" s="87"/>
      <c r="H306" s="88"/>
    </row>
    <row r="307" spans="2:10" ht="15.75" thickBot="1" x14ac:dyDescent="0.3"/>
    <row r="308" spans="2:10" ht="23.25" thickBot="1" x14ac:dyDescent="0.3">
      <c r="B308" s="79" t="s">
        <v>1</v>
      </c>
      <c r="C308" s="80"/>
      <c r="D308" s="80"/>
      <c r="E308" s="80"/>
      <c r="F308" s="34" t="s">
        <v>2</v>
      </c>
      <c r="G308" s="3" t="s">
        <v>3</v>
      </c>
      <c r="H308" s="3" t="s">
        <v>4</v>
      </c>
      <c r="J308" s="52">
        <f>ROUND(F309,2)</f>
        <v>0</v>
      </c>
    </row>
    <row r="309" spans="2:10" ht="15.75" thickBot="1" x14ac:dyDescent="0.3">
      <c r="B309" s="68" t="s">
        <v>203</v>
      </c>
      <c r="C309" s="5" t="s">
        <v>6</v>
      </c>
      <c r="D309" s="81" t="s">
        <v>222</v>
      </c>
      <c r="E309" s="82"/>
      <c r="F309" s="49"/>
      <c r="G309" s="8">
        <v>49</v>
      </c>
      <c r="H309" s="7">
        <f>ROUND(J308*G309,2)</f>
        <v>0</v>
      </c>
      <c r="I309" s="53" t="str">
        <f>IF(ISBLANK('Modelo de oferta económica'!F309),"Es necesario completar el precio de esta partida, introduciendo un valor en la celda en naranja","")</f>
        <v>Es necesario completar el precio de esta partida, introduciendo un valor en la celda en naranja</v>
      </c>
    </row>
    <row r="310" spans="2:10" ht="15.75" thickBot="1" x14ac:dyDescent="0.3">
      <c r="B310" s="86" t="s">
        <v>223</v>
      </c>
      <c r="C310" s="87"/>
      <c r="D310" s="87"/>
      <c r="E310" s="87"/>
      <c r="F310" s="87"/>
      <c r="G310" s="87"/>
      <c r="H310" s="88"/>
    </row>
    <row r="311" spans="2:10" ht="9.9499999999999993" customHeight="1" thickBot="1" x14ac:dyDescent="0.3">
      <c r="D311" s="10"/>
      <c r="E311"/>
      <c r="F311" s="29"/>
      <c r="G311"/>
      <c r="H311" s="1"/>
    </row>
    <row r="312" spans="2:10" ht="23.25" thickBot="1" x14ac:dyDescent="0.3">
      <c r="B312" s="79" t="s">
        <v>1</v>
      </c>
      <c r="C312" s="80"/>
      <c r="D312" s="80"/>
      <c r="E312" s="80"/>
      <c r="F312" s="34" t="s">
        <v>2</v>
      </c>
      <c r="G312" s="3" t="s">
        <v>3</v>
      </c>
      <c r="H312" s="3" t="s">
        <v>4</v>
      </c>
      <c r="J312" s="52">
        <f>ROUND(F313,2)</f>
        <v>0</v>
      </c>
    </row>
    <row r="313" spans="2:10" ht="15.75" thickBot="1" x14ac:dyDescent="0.3">
      <c r="B313" s="68" t="s">
        <v>204</v>
      </c>
      <c r="C313" s="5" t="s">
        <v>6</v>
      </c>
      <c r="D313" s="81" t="s">
        <v>225</v>
      </c>
      <c r="E313" s="82"/>
      <c r="F313" s="49"/>
      <c r="G313" s="8">
        <v>2</v>
      </c>
      <c r="H313" s="7">
        <f>ROUND(J312*G313,2)</f>
        <v>0</v>
      </c>
      <c r="I313" s="53" t="str">
        <f>IF(ISBLANK('Modelo de oferta económica'!F313),"Es necesario completar el precio de esta partida, introduciendo un valor en la celda en naranja","")</f>
        <v>Es necesario completar el precio de esta partida, introduciendo un valor en la celda en naranja</v>
      </c>
    </row>
    <row r="314" spans="2:10" ht="15.75" thickBot="1" x14ac:dyDescent="0.3">
      <c r="B314" s="86" t="s">
        <v>224</v>
      </c>
      <c r="C314" s="87"/>
      <c r="D314" s="87"/>
      <c r="E314" s="87"/>
      <c r="F314" s="87"/>
      <c r="G314" s="87"/>
      <c r="H314" s="88"/>
    </row>
    <row r="315" spans="2:10" ht="9.9499999999999993" customHeight="1" thickBot="1" x14ac:dyDescent="0.3">
      <c r="D315" s="10"/>
      <c r="E315"/>
      <c r="F315" s="29"/>
      <c r="G315"/>
      <c r="H315" s="1"/>
    </row>
    <row r="316" spans="2:10" ht="23.25" thickBot="1" x14ac:dyDescent="0.3">
      <c r="B316" s="79" t="s">
        <v>1</v>
      </c>
      <c r="C316" s="80"/>
      <c r="D316" s="80"/>
      <c r="E316" s="80"/>
      <c r="F316" s="34" t="s">
        <v>2</v>
      </c>
      <c r="G316" s="3" t="s">
        <v>3</v>
      </c>
      <c r="H316" s="27" t="s">
        <v>4</v>
      </c>
      <c r="J316" s="52">
        <f>ROUND(F317,2)</f>
        <v>0</v>
      </c>
    </row>
    <row r="317" spans="2:10" ht="15.75" thickBot="1" x14ac:dyDescent="0.3">
      <c r="B317" s="68" t="s">
        <v>205</v>
      </c>
      <c r="C317" s="5" t="s">
        <v>6</v>
      </c>
      <c r="D317" s="81" t="s">
        <v>226</v>
      </c>
      <c r="E317" s="82"/>
      <c r="F317" s="49"/>
      <c r="G317" s="8">
        <v>2</v>
      </c>
      <c r="H317" s="7">
        <f>ROUND(J316*G317,2)</f>
        <v>0</v>
      </c>
      <c r="I317" s="53" t="str">
        <f>IF(ISBLANK('Modelo de oferta económica'!F317),"Es necesario completar el precio de esta partida, introduciendo un valor en la celda en naranja","")</f>
        <v>Es necesario completar el precio de esta partida, introduciendo un valor en la celda en naranja</v>
      </c>
    </row>
    <row r="318" spans="2:10" ht="15.75" thickBot="1" x14ac:dyDescent="0.3">
      <c r="B318" s="86" t="s">
        <v>228</v>
      </c>
      <c r="C318" s="87"/>
      <c r="D318" s="87"/>
      <c r="E318" s="87"/>
      <c r="F318" s="87"/>
      <c r="G318" s="87"/>
      <c r="H318" s="88"/>
    </row>
    <row r="319" spans="2:10" ht="9.9499999999999993" customHeight="1" thickBot="1" x14ac:dyDescent="0.3">
      <c r="D319" s="10"/>
      <c r="E319"/>
      <c r="F319" s="29"/>
      <c r="G319"/>
      <c r="H319" s="1"/>
    </row>
    <row r="320" spans="2:10" ht="23.25" thickBot="1" x14ac:dyDescent="0.3">
      <c r="B320" s="79" t="s">
        <v>1</v>
      </c>
      <c r="C320" s="80"/>
      <c r="D320" s="80"/>
      <c r="E320" s="80"/>
      <c r="F320" s="34" t="s">
        <v>2</v>
      </c>
      <c r="G320" s="3" t="s">
        <v>3</v>
      </c>
      <c r="H320" s="3" t="s">
        <v>4</v>
      </c>
      <c r="J320" s="52">
        <f>ROUND(F321,2)</f>
        <v>0</v>
      </c>
    </row>
    <row r="321" spans="2:10" ht="15.75" thickBot="1" x14ac:dyDescent="0.3">
      <c r="B321" s="68" t="s">
        <v>206</v>
      </c>
      <c r="C321" s="5" t="s">
        <v>6</v>
      </c>
      <c r="D321" s="81" t="s">
        <v>227</v>
      </c>
      <c r="E321" s="82"/>
      <c r="F321" s="49"/>
      <c r="G321" s="8">
        <v>2</v>
      </c>
      <c r="H321" s="7">
        <f>ROUND(J320*G321,2)</f>
        <v>0</v>
      </c>
      <c r="I321" s="53" t="str">
        <f>IF(ISBLANK('Modelo de oferta económica'!F321),"Es necesario completar el precio de esta partida, introduciendo un valor en la celda en naranja","")</f>
        <v>Es necesario completar el precio de esta partida, introduciendo un valor en la celda en naranja</v>
      </c>
    </row>
    <row r="322" spans="2:10" ht="15.75" thickBot="1" x14ac:dyDescent="0.3">
      <c r="B322" s="86" t="s">
        <v>229</v>
      </c>
      <c r="C322" s="87"/>
      <c r="D322" s="87"/>
      <c r="E322" s="87"/>
      <c r="F322" s="87"/>
      <c r="G322" s="87"/>
      <c r="H322" s="88"/>
    </row>
    <row r="323" spans="2:10" ht="9.9499999999999993" customHeight="1" thickBot="1" x14ac:dyDescent="0.3">
      <c r="D323" s="10"/>
      <c r="E323"/>
      <c r="F323" s="29"/>
      <c r="G323"/>
      <c r="H323" s="1"/>
    </row>
    <row r="324" spans="2:10" ht="23.25" thickBot="1" x14ac:dyDescent="0.3">
      <c r="B324" s="79" t="s">
        <v>1</v>
      </c>
      <c r="C324" s="80"/>
      <c r="D324" s="80"/>
      <c r="E324" s="80"/>
      <c r="F324" s="34" t="s">
        <v>2</v>
      </c>
      <c r="G324" s="3" t="s">
        <v>3</v>
      </c>
      <c r="H324" s="3" t="s">
        <v>4</v>
      </c>
      <c r="J324" s="52">
        <f>ROUND(F325,2)</f>
        <v>0</v>
      </c>
    </row>
    <row r="325" spans="2:10" ht="15.75" thickBot="1" x14ac:dyDescent="0.3">
      <c r="B325" s="68" t="s">
        <v>207</v>
      </c>
      <c r="C325" s="5" t="s">
        <v>6</v>
      </c>
      <c r="D325" s="81" t="s">
        <v>230</v>
      </c>
      <c r="E325" s="82"/>
      <c r="F325" s="49"/>
      <c r="G325" s="8">
        <v>54</v>
      </c>
      <c r="H325" s="7">
        <f>ROUND(J324*G325,2)</f>
        <v>0</v>
      </c>
      <c r="I325" s="53" t="str">
        <f>IF(ISBLANK('Modelo de oferta económica'!F325),"Es necesario completar el precio de esta partida, introduciendo un valor en la celda en naranja","")</f>
        <v>Es necesario completar el precio de esta partida, introduciendo un valor en la celda en naranja</v>
      </c>
    </row>
    <row r="326" spans="2:10" ht="15.75" thickBot="1" x14ac:dyDescent="0.3">
      <c r="B326" s="86" t="s">
        <v>231</v>
      </c>
      <c r="C326" s="87"/>
      <c r="D326" s="87"/>
      <c r="E326" s="87"/>
      <c r="F326" s="87"/>
      <c r="G326" s="87"/>
      <c r="H326" s="88"/>
    </row>
    <row r="327" spans="2:10" ht="9.9499999999999993" customHeight="1" thickBot="1" x14ac:dyDescent="0.3">
      <c r="D327" s="10"/>
      <c r="E327"/>
      <c r="F327" s="29"/>
      <c r="G327"/>
      <c r="H327" s="1"/>
    </row>
    <row r="328" spans="2:10" ht="23.25" thickBot="1" x14ac:dyDescent="0.3">
      <c r="B328" s="79" t="s">
        <v>1</v>
      </c>
      <c r="C328" s="80"/>
      <c r="D328" s="80"/>
      <c r="E328" s="80"/>
      <c r="F328" s="34" t="s">
        <v>2</v>
      </c>
      <c r="G328" s="3" t="s">
        <v>3</v>
      </c>
      <c r="H328" s="3" t="s">
        <v>4</v>
      </c>
      <c r="J328" s="52">
        <f>ROUND(F329,2)</f>
        <v>0</v>
      </c>
    </row>
    <row r="329" spans="2:10" ht="15.75" thickBot="1" x14ac:dyDescent="0.3">
      <c r="B329" s="68" t="s">
        <v>208</v>
      </c>
      <c r="C329" s="5" t="s">
        <v>5</v>
      </c>
      <c r="D329" s="81" t="s">
        <v>232</v>
      </c>
      <c r="E329" s="82"/>
      <c r="F329" s="49"/>
      <c r="G329" s="8">
        <v>73.75</v>
      </c>
      <c r="H329" s="7">
        <f>ROUND(J328*G329,2)</f>
        <v>0</v>
      </c>
      <c r="I329" s="53" t="str">
        <f>IF(ISBLANK('Modelo de oferta económica'!F329),"Es necesario completar el precio de esta partida, introduciendo un valor en la celda en naranja","")</f>
        <v>Es necesario completar el precio de esta partida, introduciendo un valor en la celda en naranja</v>
      </c>
    </row>
    <row r="330" spans="2:10" ht="15.75" thickBot="1" x14ac:dyDescent="0.3">
      <c r="B330" s="86" t="s">
        <v>233</v>
      </c>
      <c r="C330" s="87"/>
      <c r="D330" s="87"/>
      <c r="E330" s="87"/>
      <c r="F330" s="87"/>
      <c r="G330" s="87"/>
      <c r="H330" s="88"/>
    </row>
    <row r="331" spans="2:10" ht="9.9499999999999993" customHeight="1" thickBot="1" x14ac:dyDescent="0.3">
      <c r="D331" s="10"/>
      <c r="E331"/>
      <c r="F331" s="29"/>
      <c r="G331"/>
      <c r="H331" s="1"/>
    </row>
    <row r="332" spans="2:10" ht="23.25" thickBot="1" x14ac:dyDescent="0.3">
      <c r="B332" s="79" t="s">
        <v>1</v>
      </c>
      <c r="C332" s="80"/>
      <c r="D332" s="80"/>
      <c r="E332" s="80"/>
      <c r="F332" s="34" t="s">
        <v>2</v>
      </c>
      <c r="G332" s="3" t="s">
        <v>3</v>
      </c>
      <c r="H332" s="27" t="s">
        <v>4</v>
      </c>
      <c r="J332" s="52">
        <f>ROUND(F333,2)</f>
        <v>0</v>
      </c>
    </row>
    <row r="333" spans="2:10" ht="15.75" thickBot="1" x14ac:dyDescent="0.3">
      <c r="B333" s="68" t="s">
        <v>209</v>
      </c>
      <c r="C333" s="5" t="s">
        <v>5</v>
      </c>
      <c r="D333" s="81" t="s">
        <v>234</v>
      </c>
      <c r="E333" s="82"/>
      <c r="F333" s="49"/>
      <c r="G333" s="8">
        <v>0.2</v>
      </c>
      <c r="H333" s="7">
        <f>ROUND(J332*G333,2)</f>
        <v>0</v>
      </c>
      <c r="I333" s="53" t="str">
        <f>IF(ISBLANK('Modelo de oferta económica'!F333),"Es necesario completar el precio de esta partida, introduciendo un valor en la celda en naranja","")</f>
        <v>Es necesario completar el precio de esta partida, introduciendo un valor en la celda en naranja</v>
      </c>
    </row>
    <row r="334" spans="2:10" ht="15.75" thickBot="1" x14ac:dyDescent="0.3">
      <c r="B334" s="86" t="s">
        <v>233</v>
      </c>
      <c r="C334" s="87"/>
      <c r="D334" s="87"/>
      <c r="E334" s="87"/>
      <c r="F334" s="87"/>
      <c r="G334" s="87"/>
      <c r="H334" s="88"/>
    </row>
    <row r="335" spans="2:10" ht="9.9499999999999993" customHeight="1" thickBot="1" x14ac:dyDescent="0.3">
      <c r="D335" s="10"/>
      <c r="E335"/>
      <c r="F335" s="29"/>
      <c r="G335"/>
      <c r="H335" s="1"/>
    </row>
    <row r="336" spans="2:10" ht="23.25" thickBot="1" x14ac:dyDescent="0.3">
      <c r="B336" s="79" t="s">
        <v>1</v>
      </c>
      <c r="C336" s="80"/>
      <c r="D336" s="80"/>
      <c r="E336" s="80"/>
      <c r="F336" s="34" t="s">
        <v>2</v>
      </c>
      <c r="G336" s="3" t="s">
        <v>3</v>
      </c>
      <c r="H336" s="3" t="s">
        <v>4</v>
      </c>
      <c r="J336" s="52">
        <f>ROUND(F337,2)</f>
        <v>0</v>
      </c>
    </row>
    <row r="337" spans="2:10" ht="15.75" thickBot="1" x14ac:dyDescent="0.3">
      <c r="B337" s="68" t="s">
        <v>210</v>
      </c>
      <c r="C337" s="5" t="s">
        <v>5</v>
      </c>
      <c r="D337" s="81" t="s">
        <v>235</v>
      </c>
      <c r="E337" s="82"/>
      <c r="F337" s="49"/>
      <c r="G337" s="8">
        <v>174.02</v>
      </c>
      <c r="H337" s="7">
        <f>ROUND(J336*G337,2)</f>
        <v>0</v>
      </c>
      <c r="I337" s="53" t="str">
        <f>IF(ISBLANK('Modelo de oferta económica'!F337),"Es necesario completar el precio de esta partida, introduciendo un valor en la celda en naranja","")</f>
        <v>Es necesario completar el precio de esta partida, introduciendo un valor en la celda en naranja</v>
      </c>
    </row>
    <row r="338" spans="2:10" ht="15.75" thickBot="1" x14ac:dyDescent="0.3">
      <c r="B338" s="86" t="s">
        <v>233</v>
      </c>
      <c r="C338" s="87"/>
      <c r="D338" s="87"/>
      <c r="E338" s="87"/>
      <c r="F338" s="87"/>
      <c r="G338" s="87"/>
      <c r="H338" s="88"/>
    </row>
    <row r="339" spans="2:10" ht="9.9499999999999993" customHeight="1" thickBot="1" x14ac:dyDescent="0.3">
      <c r="D339" s="10"/>
      <c r="E339"/>
      <c r="F339" s="29"/>
      <c r="G339"/>
      <c r="H339" s="1"/>
    </row>
    <row r="340" spans="2:10" ht="23.25" thickBot="1" x14ac:dyDescent="0.3">
      <c r="B340" s="79" t="s">
        <v>1</v>
      </c>
      <c r="C340" s="80"/>
      <c r="D340" s="80"/>
      <c r="E340" s="80"/>
      <c r="F340" s="34" t="s">
        <v>2</v>
      </c>
      <c r="G340" s="3" t="s">
        <v>3</v>
      </c>
      <c r="H340" s="3" t="s">
        <v>4</v>
      </c>
      <c r="J340" s="52">
        <f>ROUND(F341,2)</f>
        <v>0</v>
      </c>
    </row>
    <row r="341" spans="2:10" ht="15.75" thickBot="1" x14ac:dyDescent="0.3">
      <c r="B341" s="68" t="s">
        <v>211</v>
      </c>
      <c r="C341" s="5" t="s">
        <v>5</v>
      </c>
      <c r="D341" s="81" t="s">
        <v>236</v>
      </c>
      <c r="E341" s="82"/>
      <c r="F341" s="49"/>
      <c r="G341" s="8">
        <v>0.96</v>
      </c>
      <c r="H341" s="7">
        <f>ROUND(J340*G341,2)</f>
        <v>0</v>
      </c>
      <c r="I341" s="53" t="str">
        <f>IF(ISBLANK('Modelo de oferta económica'!F341),"Es necesario completar el precio de esta partida, introduciendo un valor en la celda en naranja","")</f>
        <v>Es necesario completar el precio de esta partida, introduciendo un valor en la celda en naranja</v>
      </c>
    </row>
    <row r="342" spans="2:10" ht="15.75" thickBot="1" x14ac:dyDescent="0.3">
      <c r="B342" s="86" t="s">
        <v>233</v>
      </c>
      <c r="C342" s="87"/>
      <c r="D342" s="87"/>
      <c r="E342" s="87"/>
      <c r="F342" s="87"/>
      <c r="G342" s="87"/>
      <c r="H342" s="88"/>
    </row>
    <row r="343" spans="2:10" ht="9.9499999999999993" customHeight="1" thickBot="1" x14ac:dyDescent="0.3">
      <c r="D343" s="10"/>
      <c r="E343"/>
      <c r="F343" s="29"/>
      <c r="G343"/>
      <c r="H343" s="1"/>
    </row>
    <row r="344" spans="2:10" ht="23.25" thickBot="1" x14ac:dyDescent="0.3">
      <c r="B344" s="79" t="s">
        <v>1</v>
      </c>
      <c r="C344" s="80"/>
      <c r="D344" s="80"/>
      <c r="E344" s="80"/>
      <c r="F344" s="34" t="s">
        <v>2</v>
      </c>
      <c r="G344" s="3" t="s">
        <v>3</v>
      </c>
      <c r="H344" s="27" t="s">
        <v>4</v>
      </c>
      <c r="J344" s="52">
        <f>ROUND(F345,2)</f>
        <v>0</v>
      </c>
    </row>
    <row r="345" spans="2:10" ht="15.75" thickBot="1" x14ac:dyDescent="0.3">
      <c r="B345" s="68" t="s">
        <v>212</v>
      </c>
      <c r="C345" s="5" t="s">
        <v>5</v>
      </c>
      <c r="D345" s="81" t="s">
        <v>237</v>
      </c>
      <c r="E345" s="82"/>
      <c r="F345" s="49"/>
      <c r="G345" s="8">
        <v>60.49</v>
      </c>
      <c r="H345" s="7">
        <f>ROUND(J344*G345,2)</f>
        <v>0</v>
      </c>
      <c r="I345" s="53" t="str">
        <f>IF(ISBLANK('Modelo de oferta económica'!F345),"Es necesario completar el precio de esta partida, introduciendo un valor en la celda en naranja","")</f>
        <v>Es necesario completar el precio de esta partida, introduciendo un valor en la celda en naranja</v>
      </c>
    </row>
    <row r="346" spans="2:10" ht="15.75" thickBot="1" x14ac:dyDescent="0.3">
      <c r="B346" s="86" t="s">
        <v>233</v>
      </c>
      <c r="C346" s="87"/>
      <c r="D346" s="87"/>
      <c r="E346" s="87"/>
      <c r="F346" s="87"/>
      <c r="G346" s="87"/>
      <c r="H346" s="88"/>
    </row>
    <row r="347" spans="2:10" ht="9.9499999999999993" customHeight="1" thickBot="1" x14ac:dyDescent="0.3">
      <c r="D347" s="10"/>
      <c r="E347"/>
      <c r="F347" s="29"/>
      <c r="G347"/>
      <c r="H347" s="1"/>
    </row>
    <row r="348" spans="2:10" ht="23.25" thickBot="1" x14ac:dyDescent="0.3">
      <c r="B348" s="79" t="s">
        <v>1</v>
      </c>
      <c r="C348" s="80"/>
      <c r="D348" s="80"/>
      <c r="E348" s="80"/>
      <c r="F348" s="34" t="s">
        <v>2</v>
      </c>
      <c r="G348" s="3" t="s">
        <v>3</v>
      </c>
      <c r="H348" s="3" t="s">
        <v>4</v>
      </c>
      <c r="J348" s="52">
        <f>ROUND(F349,2)</f>
        <v>0</v>
      </c>
    </row>
    <row r="349" spans="2:10" ht="15.75" thickBot="1" x14ac:dyDescent="0.3">
      <c r="B349" s="68" t="s">
        <v>213</v>
      </c>
      <c r="C349" s="5" t="s">
        <v>5</v>
      </c>
      <c r="D349" s="81" t="s">
        <v>238</v>
      </c>
      <c r="E349" s="82"/>
      <c r="F349" s="49"/>
      <c r="G349" s="8">
        <v>40.44</v>
      </c>
      <c r="H349" s="7">
        <f>ROUND(J348*G349,2)</f>
        <v>0</v>
      </c>
      <c r="I349" s="53" t="str">
        <f>IF(ISBLANK('Modelo de oferta económica'!F349),"Es necesario completar el precio de esta partida, introduciendo un valor en la celda en naranja","")</f>
        <v>Es necesario completar el precio de esta partida, introduciendo un valor en la celda en naranja</v>
      </c>
    </row>
    <row r="350" spans="2:10" ht="15.75" thickBot="1" x14ac:dyDescent="0.3">
      <c r="B350" s="86" t="s">
        <v>239</v>
      </c>
      <c r="C350" s="87"/>
      <c r="D350" s="87"/>
      <c r="E350" s="87"/>
      <c r="F350" s="87"/>
      <c r="G350" s="87"/>
      <c r="H350" s="88"/>
    </row>
    <row r="351" spans="2:10" ht="9.9499999999999993" customHeight="1" thickBot="1" x14ac:dyDescent="0.3">
      <c r="D351" s="10"/>
      <c r="E351"/>
      <c r="F351" s="29"/>
      <c r="G351"/>
      <c r="H351" s="1"/>
    </row>
    <row r="352" spans="2:10" ht="29.25" customHeight="1" thickBot="1" x14ac:dyDescent="0.3">
      <c r="B352" s="83" t="s">
        <v>11</v>
      </c>
      <c r="C352" s="84"/>
      <c r="D352" s="89" t="s">
        <v>240</v>
      </c>
      <c r="E352" s="90"/>
      <c r="F352" s="90"/>
      <c r="G352" s="90"/>
      <c r="H352" s="26">
        <f>+H355+H359+H363+H367+H371+H375+H379+H383+H387+H391+H395+H399+H403+H407</f>
        <v>0</v>
      </c>
      <c r="I352" s="50">
        <f xml:space="preserve"> COUNTIF(I355:I409,"Es necesario completar el precio de esta partida, introduciendo un valor en la celda en naranja")</f>
        <v>14</v>
      </c>
    </row>
    <row r="353" spans="2:10" ht="9.9499999999999993" customHeight="1" thickBot="1" x14ac:dyDescent="0.3">
      <c r="E353"/>
      <c r="F353" s="29"/>
      <c r="G353"/>
      <c r="H353" s="1"/>
    </row>
    <row r="354" spans="2:10" ht="23.25" thickBot="1" x14ac:dyDescent="0.3">
      <c r="B354" s="79" t="s">
        <v>1</v>
      </c>
      <c r="C354" s="80"/>
      <c r="D354" s="80"/>
      <c r="E354" s="80"/>
      <c r="F354" s="34" t="s">
        <v>2</v>
      </c>
      <c r="G354" s="3" t="s">
        <v>3</v>
      </c>
      <c r="H354" s="3" t="s">
        <v>4</v>
      </c>
      <c r="J354" s="52">
        <f>ROUND(F355,2)</f>
        <v>0</v>
      </c>
    </row>
    <row r="355" spans="2:10" ht="15.75" thickBot="1" x14ac:dyDescent="0.3">
      <c r="B355" s="68" t="s">
        <v>241</v>
      </c>
      <c r="C355" s="5" t="s">
        <v>6</v>
      </c>
      <c r="D355" s="81" t="s">
        <v>255</v>
      </c>
      <c r="E355" s="82"/>
      <c r="F355" s="49"/>
      <c r="G355" s="8">
        <v>40</v>
      </c>
      <c r="H355" s="7">
        <f>ROUND(J354*G355,2)</f>
        <v>0</v>
      </c>
      <c r="I355" s="53" t="str">
        <f>IF(ISBLANK('Modelo de oferta económica'!F355),"Es necesario completar el precio de esta partida, introduciendo un valor en la celda en naranja","")</f>
        <v>Es necesario completar el precio de esta partida, introduciendo un valor en la celda en naranja</v>
      </c>
    </row>
    <row r="356" spans="2:10" ht="15.75" thickBot="1" x14ac:dyDescent="0.3">
      <c r="B356" s="86" t="s">
        <v>256</v>
      </c>
      <c r="C356" s="87"/>
      <c r="D356" s="87"/>
      <c r="E356" s="87"/>
      <c r="F356" s="87"/>
      <c r="G356" s="87"/>
      <c r="H356" s="88"/>
    </row>
    <row r="357" spans="2:10" ht="9.9499999999999993" customHeight="1" thickBot="1" x14ac:dyDescent="0.3">
      <c r="D357" s="10"/>
      <c r="E357"/>
      <c r="F357" s="29"/>
      <c r="G357"/>
      <c r="H357" s="6"/>
    </row>
    <row r="358" spans="2:10" ht="23.25" thickBot="1" x14ac:dyDescent="0.3">
      <c r="B358" s="79" t="s">
        <v>1</v>
      </c>
      <c r="C358" s="80"/>
      <c r="D358" s="80"/>
      <c r="E358" s="80"/>
      <c r="F358" s="34" t="s">
        <v>2</v>
      </c>
      <c r="G358" s="3" t="s">
        <v>3</v>
      </c>
      <c r="H358" s="3" t="s">
        <v>4</v>
      </c>
      <c r="J358" s="52">
        <f>ROUND(F359,2)</f>
        <v>0</v>
      </c>
    </row>
    <row r="359" spans="2:10" ht="15.75" thickBot="1" x14ac:dyDescent="0.3">
      <c r="B359" s="68" t="s">
        <v>242</v>
      </c>
      <c r="C359" s="5" t="s">
        <v>6</v>
      </c>
      <c r="D359" s="81" t="s">
        <v>257</v>
      </c>
      <c r="E359" s="82"/>
      <c r="F359" s="49"/>
      <c r="G359" s="8">
        <v>70</v>
      </c>
      <c r="H359" s="7">
        <f>ROUND(J358*G359,2)</f>
        <v>0</v>
      </c>
      <c r="I359" s="53" t="str">
        <f>IF(ISBLANK('Modelo de oferta económica'!F359),"Es necesario completar el precio de esta partida, introduciendo un valor en la celda en naranja","")</f>
        <v>Es necesario completar el precio de esta partida, introduciendo un valor en la celda en naranja</v>
      </c>
    </row>
    <row r="360" spans="2:10" ht="15.75" thickBot="1" x14ac:dyDescent="0.3">
      <c r="B360" s="86" t="s">
        <v>258</v>
      </c>
      <c r="C360" s="87"/>
      <c r="D360" s="87"/>
      <c r="E360" s="87"/>
      <c r="F360" s="87"/>
      <c r="G360" s="87"/>
      <c r="H360" s="88"/>
    </row>
    <row r="361" spans="2:10" ht="9.9499999999999993" customHeight="1" thickBot="1" x14ac:dyDescent="0.3">
      <c r="D361" s="10"/>
      <c r="E361"/>
      <c r="F361" s="29"/>
      <c r="G361"/>
      <c r="H361" s="1"/>
    </row>
    <row r="362" spans="2:10" ht="23.25" thickBot="1" x14ac:dyDescent="0.3">
      <c r="B362" s="79" t="s">
        <v>1</v>
      </c>
      <c r="C362" s="80"/>
      <c r="D362" s="80"/>
      <c r="E362" s="80"/>
      <c r="F362" s="34" t="s">
        <v>2</v>
      </c>
      <c r="G362" s="3" t="s">
        <v>3</v>
      </c>
      <c r="H362" s="27" t="s">
        <v>4</v>
      </c>
      <c r="J362" s="52">
        <f>ROUND(F363,2)</f>
        <v>0</v>
      </c>
    </row>
    <row r="363" spans="2:10" ht="15.75" thickBot="1" x14ac:dyDescent="0.3">
      <c r="B363" s="68" t="s">
        <v>243</v>
      </c>
      <c r="C363" s="5" t="s">
        <v>6</v>
      </c>
      <c r="D363" s="81" t="s">
        <v>259</v>
      </c>
      <c r="E363" s="82"/>
      <c r="F363" s="49"/>
      <c r="G363" s="8">
        <v>244</v>
      </c>
      <c r="H363" s="7">
        <f>ROUND(J362*G363,2)</f>
        <v>0</v>
      </c>
      <c r="I363" s="53" t="str">
        <f>IF(ISBLANK('Modelo de oferta económica'!F363),"Es necesario completar el precio de esta partida, introduciendo un valor en la celda en naranja","")</f>
        <v>Es necesario completar el precio de esta partida, introduciendo un valor en la celda en naranja</v>
      </c>
    </row>
    <row r="364" spans="2:10" ht="15.75" thickBot="1" x14ac:dyDescent="0.3">
      <c r="B364" s="86" t="s">
        <v>260</v>
      </c>
      <c r="C364" s="87"/>
      <c r="D364" s="87"/>
      <c r="E364" s="87"/>
      <c r="F364" s="87"/>
      <c r="G364" s="87"/>
      <c r="H364" s="88"/>
    </row>
    <row r="365" spans="2:10" ht="9.9499999999999993" customHeight="1" thickBot="1" x14ac:dyDescent="0.3">
      <c r="D365" s="10"/>
      <c r="E365"/>
      <c r="F365" s="29"/>
      <c r="G365"/>
      <c r="H365" s="1"/>
    </row>
    <row r="366" spans="2:10" ht="23.25" thickBot="1" x14ac:dyDescent="0.3">
      <c r="B366" s="79" t="s">
        <v>1</v>
      </c>
      <c r="C366" s="80"/>
      <c r="D366" s="80"/>
      <c r="E366" s="80"/>
      <c r="F366" s="34" t="s">
        <v>2</v>
      </c>
      <c r="G366" s="3" t="s">
        <v>3</v>
      </c>
      <c r="H366" s="27" t="s">
        <v>4</v>
      </c>
      <c r="J366" s="52">
        <f>ROUND(F367,2)</f>
        <v>0</v>
      </c>
    </row>
    <row r="367" spans="2:10" ht="15.75" thickBot="1" x14ac:dyDescent="0.3">
      <c r="B367" s="68" t="s">
        <v>244</v>
      </c>
      <c r="C367" s="5" t="s">
        <v>6</v>
      </c>
      <c r="D367" s="81" t="s">
        <v>261</v>
      </c>
      <c r="E367" s="82"/>
      <c r="F367" s="49"/>
      <c r="G367" s="8">
        <v>1</v>
      </c>
      <c r="H367" s="7">
        <f>ROUND(J366*G367,2)</f>
        <v>0</v>
      </c>
      <c r="I367" s="53" t="str">
        <f>IF(ISBLANK('Modelo de oferta económica'!F367),"Es necesario completar el precio de esta partida, introduciendo un valor en la celda en naranja","")</f>
        <v>Es necesario completar el precio de esta partida, introduciendo un valor en la celda en naranja</v>
      </c>
    </row>
    <row r="368" spans="2:10" ht="15.75" thickBot="1" x14ac:dyDescent="0.3">
      <c r="B368" s="86" t="s">
        <v>262</v>
      </c>
      <c r="C368" s="87"/>
      <c r="D368" s="87"/>
      <c r="E368" s="87"/>
      <c r="F368" s="87"/>
      <c r="G368" s="87"/>
      <c r="H368" s="88"/>
    </row>
    <row r="369" spans="2:10" ht="9.9499999999999993" customHeight="1" thickBot="1" x14ac:dyDescent="0.3">
      <c r="B369" s="105"/>
      <c r="C369" s="105"/>
      <c r="D369" s="105"/>
      <c r="E369" s="105"/>
      <c r="F369" s="35"/>
      <c r="G369" s="4"/>
      <c r="H369" s="24"/>
    </row>
    <row r="370" spans="2:10" ht="23.25" thickBot="1" x14ac:dyDescent="0.3">
      <c r="B370" s="79" t="s">
        <v>1</v>
      </c>
      <c r="C370" s="80"/>
      <c r="D370" s="80"/>
      <c r="E370" s="80"/>
      <c r="F370" s="34" t="s">
        <v>2</v>
      </c>
      <c r="G370" s="3" t="s">
        <v>3</v>
      </c>
      <c r="H370" s="27" t="s">
        <v>4</v>
      </c>
      <c r="J370" s="52">
        <f>ROUND(F371,2)</f>
        <v>0</v>
      </c>
    </row>
    <row r="371" spans="2:10" ht="15.75" thickBot="1" x14ac:dyDescent="0.3">
      <c r="B371" s="68" t="s">
        <v>245</v>
      </c>
      <c r="C371" s="5" t="s">
        <v>6</v>
      </c>
      <c r="D371" s="81" t="s">
        <v>263</v>
      </c>
      <c r="E371" s="82"/>
      <c r="F371" s="49"/>
      <c r="G371" s="8">
        <v>1</v>
      </c>
      <c r="H371" s="7">
        <f>ROUND(J370*G371,2)</f>
        <v>0</v>
      </c>
      <c r="I371" s="53" t="str">
        <f>IF(ISBLANK('Modelo de oferta económica'!F371),"Es necesario completar el precio de esta partida, introduciendo un valor en la celda en naranja","")</f>
        <v>Es necesario completar el precio de esta partida, introduciendo un valor en la celda en naranja</v>
      </c>
    </row>
    <row r="372" spans="2:10" ht="15.75" thickBot="1" x14ac:dyDescent="0.3">
      <c r="B372" s="86" t="s">
        <v>264</v>
      </c>
      <c r="C372" s="87"/>
      <c r="D372" s="87"/>
      <c r="E372" s="87"/>
      <c r="F372" s="87"/>
      <c r="G372" s="87"/>
      <c r="H372" s="88"/>
    </row>
    <row r="373" spans="2:10" ht="9.9499999999999993" customHeight="1" thickBot="1" x14ac:dyDescent="0.3">
      <c r="D373" s="10"/>
      <c r="E373"/>
      <c r="F373" s="29"/>
      <c r="G373"/>
      <c r="H373" s="1"/>
    </row>
    <row r="374" spans="2:10" ht="15.75" thickBot="1" x14ac:dyDescent="0.3">
      <c r="B374" s="79" t="s">
        <v>1</v>
      </c>
      <c r="C374" s="80"/>
      <c r="D374" s="80"/>
      <c r="E374" s="80"/>
      <c r="F374" s="34" t="s">
        <v>23</v>
      </c>
      <c r="G374" s="3" t="s">
        <v>3</v>
      </c>
      <c r="H374" s="27" t="s">
        <v>4</v>
      </c>
      <c r="J374" s="52">
        <f>ROUND(F375,2)</f>
        <v>0</v>
      </c>
    </row>
    <row r="375" spans="2:10" ht="15.75" thickBot="1" x14ac:dyDescent="0.3">
      <c r="B375" s="68" t="s">
        <v>246</v>
      </c>
      <c r="C375" s="5" t="s">
        <v>22</v>
      </c>
      <c r="D375" s="81" t="s">
        <v>265</v>
      </c>
      <c r="E375" s="82"/>
      <c r="F375" s="49"/>
      <c r="G375" s="5">
        <v>1</v>
      </c>
      <c r="H375" s="7">
        <f>ROUND(J374*G375,2)</f>
        <v>0</v>
      </c>
      <c r="I375" s="53" t="str">
        <f>IF(ISBLANK('Modelo de oferta económica'!F375),"Es necesario completar el precio de esta partida, introduciendo un valor en la celda en naranja","")</f>
        <v>Es necesario completar el precio de esta partida, introduciendo un valor en la celda en naranja</v>
      </c>
    </row>
    <row r="376" spans="2:10" ht="25.15" customHeight="1" thickBot="1" x14ac:dyDescent="0.3">
      <c r="B376" s="86" t="s">
        <v>266</v>
      </c>
      <c r="C376" s="87"/>
      <c r="D376" s="87"/>
      <c r="E376" s="87"/>
      <c r="F376" s="87"/>
      <c r="G376" s="87"/>
      <c r="H376" s="88"/>
    </row>
    <row r="377" spans="2:10" ht="9.9499999999999993" customHeight="1" thickBot="1" x14ac:dyDescent="0.3">
      <c r="D377" s="10"/>
      <c r="E377"/>
      <c r="F377" s="29"/>
      <c r="G377"/>
      <c r="H377" s="1"/>
    </row>
    <row r="378" spans="2:10" ht="23.25" thickBot="1" x14ac:dyDescent="0.3">
      <c r="B378" s="79" t="s">
        <v>1</v>
      </c>
      <c r="C378" s="80"/>
      <c r="D378" s="80"/>
      <c r="E378" s="80"/>
      <c r="F378" s="34" t="s">
        <v>2</v>
      </c>
      <c r="G378" s="3" t="s">
        <v>3</v>
      </c>
      <c r="H378" s="27" t="s">
        <v>4</v>
      </c>
      <c r="J378" s="52">
        <f>ROUND(F379,2)</f>
        <v>0</v>
      </c>
    </row>
    <row r="379" spans="2:10" ht="15.75" thickBot="1" x14ac:dyDescent="0.3">
      <c r="B379" s="68" t="s">
        <v>247</v>
      </c>
      <c r="C379" s="5" t="s">
        <v>6</v>
      </c>
      <c r="D379" s="81" t="s">
        <v>268</v>
      </c>
      <c r="E379" s="82"/>
      <c r="F379" s="49"/>
      <c r="G379" s="8">
        <v>2</v>
      </c>
      <c r="H379" s="7">
        <f>ROUND(J378*G379,2)</f>
        <v>0</v>
      </c>
      <c r="I379" s="53" t="str">
        <f>IF(ISBLANK('Modelo de oferta económica'!F379),"Es necesario completar el precio de esta partida, introduciendo un valor en la celda en naranja","")</f>
        <v>Es necesario completar el precio de esta partida, introduciendo un valor en la celda en naranja</v>
      </c>
    </row>
    <row r="380" spans="2:10" ht="15.75" thickBot="1" x14ac:dyDescent="0.3">
      <c r="B380" s="86" t="s">
        <v>215</v>
      </c>
      <c r="C380" s="87"/>
      <c r="D380" s="87"/>
      <c r="E380" s="87"/>
      <c r="F380" s="87"/>
      <c r="G380" s="87"/>
      <c r="H380" s="88"/>
    </row>
    <row r="381" spans="2:10" ht="9.9499999999999993" customHeight="1" thickBot="1" x14ac:dyDescent="0.3">
      <c r="D381" s="10"/>
      <c r="E381"/>
      <c r="F381" s="29"/>
      <c r="G381"/>
      <c r="H381" s="1"/>
    </row>
    <row r="382" spans="2:10" ht="23.25" thickBot="1" x14ac:dyDescent="0.3">
      <c r="B382" s="79" t="s">
        <v>1</v>
      </c>
      <c r="C382" s="80"/>
      <c r="D382" s="80"/>
      <c r="E382" s="80"/>
      <c r="F382" s="34" t="s">
        <v>2</v>
      </c>
      <c r="G382" s="3" t="s">
        <v>3</v>
      </c>
      <c r="H382" s="27" t="s">
        <v>4</v>
      </c>
      <c r="J382" s="52">
        <f>ROUND(F383,2)</f>
        <v>0</v>
      </c>
    </row>
    <row r="383" spans="2:10" ht="15.75" thickBot="1" x14ac:dyDescent="0.3">
      <c r="B383" s="68" t="s">
        <v>248</v>
      </c>
      <c r="C383" s="5" t="s">
        <v>6</v>
      </c>
      <c r="D383" s="81" t="s">
        <v>269</v>
      </c>
      <c r="E383" s="82"/>
      <c r="F383" s="49"/>
      <c r="G383" s="8">
        <v>2</v>
      </c>
      <c r="H383" s="7">
        <f>ROUND(J382*G383,2)</f>
        <v>0</v>
      </c>
      <c r="I383" s="53" t="str">
        <f>IF(ISBLANK('Modelo de oferta económica'!F383),"Es necesario completar el precio de esta partida, introduciendo un valor en la celda en naranja","")</f>
        <v>Es necesario completar el precio de esta partida, introduciendo un valor en la celda en naranja</v>
      </c>
    </row>
    <row r="384" spans="2:10" ht="15.75" thickBot="1" x14ac:dyDescent="0.3">
      <c r="B384" s="86" t="s">
        <v>223</v>
      </c>
      <c r="C384" s="87"/>
      <c r="D384" s="87"/>
      <c r="E384" s="87"/>
      <c r="F384" s="87"/>
      <c r="G384" s="87"/>
      <c r="H384" s="88"/>
    </row>
    <row r="385" spans="2:10" ht="9.9499999999999993" customHeight="1" thickBot="1" x14ac:dyDescent="0.3">
      <c r="D385" s="10"/>
      <c r="E385"/>
      <c r="F385" s="29"/>
      <c r="G385"/>
      <c r="H385" s="1"/>
    </row>
    <row r="386" spans="2:10" ht="23.25" thickBot="1" x14ac:dyDescent="0.3">
      <c r="B386" s="79" t="s">
        <v>1</v>
      </c>
      <c r="C386" s="80"/>
      <c r="D386" s="80"/>
      <c r="E386" s="80"/>
      <c r="F386" s="34" t="s">
        <v>2</v>
      </c>
      <c r="G386" s="3" t="s">
        <v>3</v>
      </c>
      <c r="H386" s="27" t="s">
        <v>4</v>
      </c>
      <c r="J386" s="52">
        <f>ROUND(F387,2)</f>
        <v>0</v>
      </c>
    </row>
    <row r="387" spans="2:10" ht="15.75" thickBot="1" x14ac:dyDescent="0.3">
      <c r="B387" s="68" t="s">
        <v>249</v>
      </c>
      <c r="C387" s="5" t="s">
        <v>6</v>
      </c>
      <c r="D387" s="81" t="s">
        <v>270</v>
      </c>
      <c r="E387" s="82"/>
      <c r="F387" s="49"/>
      <c r="G387" s="8">
        <v>4</v>
      </c>
      <c r="H387" s="7">
        <f>ROUND(J386*G387,2)</f>
        <v>0</v>
      </c>
      <c r="I387" s="53" t="str">
        <f>IF(ISBLANK('Modelo de oferta económica'!F387),"Es necesario completar el precio de esta partida, introduciendo un valor en la celda en naranja","")</f>
        <v>Es necesario completar el precio de esta partida, introduciendo un valor en la celda en naranja</v>
      </c>
    </row>
    <row r="388" spans="2:10" ht="15.75" thickBot="1" x14ac:dyDescent="0.3">
      <c r="B388" s="86" t="s">
        <v>267</v>
      </c>
      <c r="C388" s="87"/>
      <c r="D388" s="87"/>
      <c r="E388" s="87"/>
      <c r="F388" s="87"/>
      <c r="G388" s="87"/>
      <c r="H388" s="88"/>
    </row>
    <row r="389" spans="2:10" ht="9.9499999999999993" customHeight="1" thickBot="1" x14ac:dyDescent="0.3">
      <c r="D389" s="10"/>
      <c r="E389"/>
      <c r="F389" s="29"/>
      <c r="G389"/>
      <c r="H389" s="1"/>
    </row>
    <row r="390" spans="2:10" ht="23.25" thickBot="1" x14ac:dyDescent="0.3">
      <c r="B390" s="79" t="s">
        <v>1</v>
      </c>
      <c r="C390" s="80"/>
      <c r="D390" s="80"/>
      <c r="E390" s="80"/>
      <c r="F390" s="34" t="s">
        <v>2</v>
      </c>
      <c r="G390" s="3" t="s">
        <v>3</v>
      </c>
      <c r="H390" s="27" t="s">
        <v>4</v>
      </c>
      <c r="J390" s="52">
        <f>ROUND(F391,2)</f>
        <v>0</v>
      </c>
    </row>
    <row r="391" spans="2:10" ht="15.75" thickBot="1" x14ac:dyDescent="0.3">
      <c r="B391" s="68" t="s">
        <v>250</v>
      </c>
      <c r="C391" s="5" t="s">
        <v>6</v>
      </c>
      <c r="D391" s="81" t="s">
        <v>271</v>
      </c>
      <c r="E391" s="82"/>
      <c r="F391" s="49"/>
      <c r="G391" s="8">
        <v>3</v>
      </c>
      <c r="H391" s="7">
        <f>ROUND(J390*G391,2)</f>
        <v>0</v>
      </c>
      <c r="I391" s="53" t="str">
        <f>IF(ISBLANK('Modelo de oferta económica'!F391),"Es necesario completar el precio de esta partida, introduciendo un valor en la celda en naranja","")</f>
        <v>Es necesario completar el precio de esta partida, introduciendo un valor en la celda en naranja</v>
      </c>
    </row>
    <row r="392" spans="2:10" ht="15.75" thickBot="1" x14ac:dyDescent="0.3">
      <c r="B392" s="86" t="s">
        <v>231</v>
      </c>
      <c r="C392" s="87"/>
      <c r="D392" s="87"/>
      <c r="E392" s="87"/>
      <c r="F392" s="87"/>
      <c r="G392" s="87"/>
      <c r="H392" s="88"/>
    </row>
    <row r="393" spans="2:10" ht="9.9499999999999993" customHeight="1" thickBot="1" x14ac:dyDescent="0.3">
      <c r="D393" s="10"/>
      <c r="E393"/>
      <c r="F393" s="29"/>
      <c r="G393"/>
      <c r="H393" s="25"/>
    </row>
    <row r="394" spans="2:10" ht="23.25" thickBot="1" x14ac:dyDescent="0.3">
      <c r="B394" s="79" t="s">
        <v>1</v>
      </c>
      <c r="C394" s="80"/>
      <c r="D394" s="80"/>
      <c r="E394" s="80"/>
      <c r="F394" s="34" t="s">
        <v>2</v>
      </c>
      <c r="G394" s="3" t="s">
        <v>3</v>
      </c>
      <c r="H394" s="3" t="s">
        <v>4</v>
      </c>
      <c r="J394" s="52">
        <f>ROUND(F395,2)</f>
        <v>0</v>
      </c>
    </row>
    <row r="395" spans="2:10" ht="22.9" customHeight="1" thickBot="1" x14ac:dyDescent="0.3">
      <c r="B395" s="68" t="s">
        <v>251</v>
      </c>
      <c r="C395" s="5" t="s">
        <v>6</v>
      </c>
      <c r="D395" s="81" t="s">
        <v>272</v>
      </c>
      <c r="E395" s="82"/>
      <c r="F395" s="49"/>
      <c r="G395" s="8">
        <v>8</v>
      </c>
      <c r="H395" s="7">
        <f>ROUND(J394*G395,2)</f>
        <v>0</v>
      </c>
      <c r="I395" s="53" t="str">
        <f>IF(ISBLANK('Modelo de oferta económica'!F395),"Es necesario completar el precio de esta partida, introduciendo un valor en la celda en naranja","")</f>
        <v>Es necesario completar el precio de esta partida, introduciendo un valor en la celda en naranja</v>
      </c>
    </row>
    <row r="396" spans="2:10" ht="15.75" thickBot="1" x14ac:dyDescent="0.3">
      <c r="B396" s="86" t="s">
        <v>256</v>
      </c>
      <c r="C396" s="87"/>
      <c r="D396" s="87"/>
      <c r="E396" s="87"/>
      <c r="F396" s="87"/>
      <c r="G396" s="87"/>
      <c r="H396" s="88"/>
    </row>
    <row r="397" spans="2:10" ht="9.9499999999999993" customHeight="1" thickBot="1" x14ac:dyDescent="0.3">
      <c r="D397" s="10"/>
      <c r="E397"/>
      <c r="F397" s="29"/>
      <c r="G397"/>
      <c r="H397" s="25"/>
    </row>
    <row r="398" spans="2:10" ht="23.25" thickBot="1" x14ac:dyDescent="0.3">
      <c r="B398" s="79" t="s">
        <v>1</v>
      </c>
      <c r="C398" s="80"/>
      <c r="D398" s="80"/>
      <c r="E398" s="80"/>
      <c r="F398" s="34" t="s">
        <v>2</v>
      </c>
      <c r="G398" s="3" t="s">
        <v>3</v>
      </c>
      <c r="H398" s="27" t="s">
        <v>4</v>
      </c>
      <c r="J398" s="52">
        <f>ROUND(F399,2)</f>
        <v>0</v>
      </c>
    </row>
    <row r="399" spans="2:10" ht="15.75" thickBot="1" x14ac:dyDescent="0.3">
      <c r="B399" s="68" t="s">
        <v>252</v>
      </c>
      <c r="C399" s="5" t="s">
        <v>6</v>
      </c>
      <c r="D399" s="81" t="s">
        <v>273</v>
      </c>
      <c r="E399" s="82"/>
      <c r="F399" s="49"/>
      <c r="G399" s="8">
        <v>1</v>
      </c>
      <c r="H399" s="7">
        <f>ROUND(J398*G399,2)</f>
        <v>0</v>
      </c>
      <c r="I399" s="53" t="str">
        <f>IF(ISBLANK('Modelo de oferta económica'!F399),"Es necesario completar el precio de esta partida, introduciendo un valor en la celda en naranja","")</f>
        <v>Es necesario completar el precio de esta partida, introduciendo un valor en la celda en naranja</v>
      </c>
    </row>
    <row r="400" spans="2:10" ht="15.75" thickBot="1" x14ac:dyDescent="0.3">
      <c r="B400" s="86" t="s">
        <v>274</v>
      </c>
      <c r="C400" s="87"/>
      <c r="D400" s="87"/>
      <c r="E400" s="87"/>
      <c r="F400" s="87"/>
      <c r="G400" s="87"/>
      <c r="H400" s="88"/>
    </row>
    <row r="401" spans="2:10" ht="9.9499999999999993" customHeight="1" thickBot="1" x14ac:dyDescent="0.3">
      <c r="D401" s="10"/>
      <c r="E401"/>
      <c r="F401" s="29"/>
      <c r="G401"/>
      <c r="H401" s="25"/>
    </row>
    <row r="402" spans="2:10" ht="23.25" thickBot="1" x14ac:dyDescent="0.3">
      <c r="B402" s="79" t="s">
        <v>1</v>
      </c>
      <c r="C402" s="80"/>
      <c r="D402" s="80"/>
      <c r="E402" s="80"/>
      <c r="F402" s="34" t="s">
        <v>2</v>
      </c>
      <c r="G402" s="3" t="s">
        <v>3</v>
      </c>
      <c r="H402" s="27" t="s">
        <v>4</v>
      </c>
      <c r="J402" s="52">
        <f>ROUND(F403,2)</f>
        <v>0</v>
      </c>
    </row>
    <row r="403" spans="2:10" ht="15.75" thickBot="1" x14ac:dyDescent="0.3">
      <c r="B403" s="68" t="s">
        <v>253</v>
      </c>
      <c r="C403" s="5" t="s">
        <v>6</v>
      </c>
      <c r="D403" s="81" t="s">
        <v>259</v>
      </c>
      <c r="E403" s="82"/>
      <c r="F403" s="49"/>
      <c r="G403" s="8">
        <v>3</v>
      </c>
      <c r="H403" s="7">
        <f>ROUND(J402*G403,2)</f>
        <v>0</v>
      </c>
      <c r="I403" s="53" t="str">
        <f>IF(ISBLANK('Modelo de oferta económica'!F403),"Es necesario completar el precio de esta partida, introduciendo un valor en la celda en naranja","")</f>
        <v>Es necesario completar el precio de esta partida, introduciendo un valor en la celda en naranja</v>
      </c>
    </row>
    <row r="404" spans="2:10" ht="15.75" thickBot="1" x14ac:dyDescent="0.3">
      <c r="B404" s="86" t="s">
        <v>260</v>
      </c>
      <c r="C404" s="87"/>
      <c r="D404" s="87"/>
      <c r="E404" s="87"/>
      <c r="F404" s="87"/>
      <c r="G404" s="87"/>
      <c r="H404" s="88"/>
    </row>
    <row r="405" spans="2:10" ht="9.9499999999999993" customHeight="1" thickBot="1" x14ac:dyDescent="0.3">
      <c r="D405" s="10"/>
      <c r="E405"/>
      <c r="F405" s="29"/>
      <c r="G405"/>
      <c r="H405" s="25"/>
    </row>
    <row r="406" spans="2:10" ht="23.25" thickBot="1" x14ac:dyDescent="0.3">
      <c r="B406" s="79" t="s">
        <v>1</v>
      </c>
      <c r="C406" s="80"/>
      <c r="D406" s="80"/>
      <c r="E406" s="80"/>
      <c r="F406" s="34" t="s">
        <v>2</v>
      </c>
      <c r="G406" s="3" t="s">
        <v>3</v>
      </c>
      <c r="H406" s="3" t="s">
        <v>4</v>
      </c>
      <c r="J406" s="52">
        <f>ROUND(F407,2)</f>
        <v>0</v>
      </c>
    </row>
    <row r="407" spans="2:10" ht="15.75" thickBot="1" x14ac:dyDescent="0.3">
      <c r="B407" s="68" t="s">
        <v>254</v>
      </c>
      <c r="C407" s="5" t="s">
        <v>6</v>
      </c>
      <c r="D407" s="81" t="s">
        <v>275</v>
      </c>
      <c r="E407" s="82"/>
      <c r="F407" s="49"/>
      <c r="G407" s="8">
        <v>1</v>
      </c>
      <c r="H407" s="7">
        <f>ROUND(J406*G407,2)</f>
        <v>0</v>
      </c>
      <c r="I407" s="53" t="str">
        <f>IF(ISBLANK('Modelo de oferta económica'!F407),"Es necesario completar el precio de esta partida, introduciendo un valor en la celda en naranja","")</f>
        <v>Es necesario completar el precio de esta partida, introduciendo un valor en la celda en naranja</v>
      </c>
    </row>
    <row r="408" spans="2:10" ht="15.75" thickBot="1" x14ac:dyDescent="0.3">
      <c r="B408" s="86" t="s">
        <v>276</v>
      </c>
      <c r="C408" s="87"/>
      <c r="D408" s="87"/>
      <c r="E408" s="87"/>
      <c r="F408" s="87"/>
      <c r="G408" s="87"/>
      <c r="H408" s="88"/>
    </row>
    <row r="409" spans="2:10" ht="9.9499999999999993" customHeight="1" thickBot="1" x14ac:dyDescent="0.3">
      <c r="D409" s="10"/>
      <c r="E409"/>
      <c r="F409" s="29"/>
      <c r="G409"/>
      <c r="H409" s="25"/>
    </row>
    <row r="410" spans="2:10" ht="15.75" thickBot="1" x14ac:dyDescent="0.3">
      <c r="B410" s="83" t="s">
        <v>12</v>
      </c>
      <c r="C410" s="84"/>
      <c r="D410" s="89" t="s">
        <v>15</v>
      </c>
      <c r="E410" s="90"/>
      <c r="F410" s="90"/>
      <c r="G410" s="90"/>
      <c r="H410" s="26">
        <f>+H413+H417+H421</f>
        <v>0</v>
      </c>
      <c r="I410" s="50">
        <f xml:space="preserve"> COUNTIF(I413:I423,"Es necesario completar el precio de esta partida, introduciendo un valor en la celda en naranja")</f>
        <v>3</v>
      </c>
    </row>
    <row r="411" spans="2:10" ht="9.9499999999999993" customHeight="1" thickBot="1" x14ac:dyDescent="0.3">
      <c r="E411"/>
      <c r="F411" s="29"/>
      <c r="G411"/>
      <c r="H411" s="1"/>
    </row>
    <row r="412" spans="2:10" ht="23.25" thickBot="1" x14ac:dyDescent="0.3">
      <c r="B412" s="79" t="s">
        <v>1</v>
      </c>
      <c r="C412" s="80"/>
      <c r="D412" s="80"/>
      <c r="E412" s="80"/>
      <c r="F412" s="34" t="s">
        <v>2</v>
      </c>
      <c r="G412" s="3" t="s">
        <v>3</v>
      </c>
      <c r="H412" s="3" t="s">
        <v>4</v>
      </c>
      <c r="J412" s="52">
        <f>ROUND(F413,2)</f>
        <v>0</v>
      </c>
    </row>
    <row r="413" spans="2:10" ht="15.75" thickBot="1" x14ac:dyDescent="0.3">
      <c r="B413" s="68" t="s">
        <v>280</v>
      </c>
      <c r="C413" s="70" t="s">
        <v>277</v>
      </c>
      <c r="D413" s="81" t="s">
        <v>278</v>
      </c>
      <c r="E413" s="82"/>
      <c r="F413" s="49"/>
      <c r="G413" s="8">
        <v>6.96</v>
      </c>
      <c r="H413" s="7">
        <f>ROUND(J412*G413,2)</f>
        <v>0</v>
      </c>
      <c r="I413" s="53" t="str">
        <f>IF(ISBLANK('Modelo de oferta económica'!F413),"Es necesario completar el precio de esta partida, introduciendo un valor en la celda en naranja","")</f>
        <v>Es necesario completar el precio de esta partida, introduciendo un valor en la celda en naranja</v>
      </c>
    </row>
    <row r="414" spans="2:10" ht="15.75" thickBot="1" x14ac:dyDescent="0.3">
      <c r="B414" s="86" t="s">
        <v>283</v>
      </c>
      <c r="C414" s="87"/>
      <c r="D414" s="87"/>
      <c r="E414" s="87"/>
      <c r="F414" s="87"/>
      <c r="G414" s="87"/>
      <c r="H414" s="88"/>
    </row>
    <row r="415" spans="2:10" ht="9.9499999999999993" customHeight="1" thickBot="1" x14ac:dyDescent="0.3">
      <c r="D415" s="10"/>
      <c r="E415"/>
      <c r="F415" s="29"/>
      <c r="G415"/>
      <c r="H415" s="6"/>
    </row>
    <row r="416" spans="2:10" ht="23.25" thickBot="1" x14ac:dyDescent="0.3">
      <c r="B416" s="79" t="s">
        <v>1</v>
      </c>
      <c r="C416" s="80"/>
      <c r="D416" s="80"/>
      <c r="E416" s="80"/>
      <c r="F416" s="34" t="s">
        <v>2</v>
      </c>
      <c r="G416" s="3" t="s">
        <v>3</v>
      </c>
      <c r="H416" s="3" t="s">
        <v>4</v>
      </c>
      <c r="J416" s="52">
        <f>ROUND(F417,2)</f>
        <v>0</v>
      </c>
    </row>
    <row r="417" spans="2:10" ht="15.75" thickBot="1" x14ac:dyDescent="0.3">
      <c r="B417" s="68" t="s">
        <v>281</v>
      </c>
      <c r="C417" s="70" t="s">
        <v>277</v>
      </c>
      <c r="D417" s="81" t="s">
        <v>284</v>
      </c>
      <c r="E417" s="82"/>
      <c r="F417" s="49"/>
      <c r="G417" s="8">
        <v>1.62</v>
      </c>
      <c r="H417" s="7">
        <f>ROUND(J416*G417,2)</f>
        <v>0</v>
      </c>
      <c r="I417" s="53" t="str">
        <f>IF(ISBLANK('Modelo de oferta económica'!F417),"Es necesario completar el precio de esta partida, introduciendo un valor en la celda en naranja","")</f>
        <v>Es necesario completar el precio de esta partida, introduciendo un valor en la celda en naranja</v>
      </c>
    </row>
    <row r="418" spans="2:10" ht="15.75" thickBot="1" x14ac:dyDescent="0.3">
      <c r="B418" s="86" t="s">
        <v>283</v>
      </c>
      <c r="C418" s="87"/>
      <c r="D418" s="87"/>
      <c r="E418" s="87"/>
      <c r="F418" s="87"/>
      <c r="G418" s="87"/>
      <c r="H418" s="88"/>
    </row>
    <row r="419" spans="2:10" ht="9.9499999999999993" customHeight="1" thickBot="1" x14ac:dyDescent="0.3">
      <c r="D419" s="10"/>
      <c r="E419"/>
      <c r="F419" s="29"/>
      <c r="G419"/>
      <c r="H419" s="1"/>
    </row>
    <row r="420" spans="2:10" ht="23.25" thickBot="1" x14ac:dyDescent="0.3">
      <c r="B420" s="79" t="s">
        <v>1</v>
      </c>
      <c r="C420" s="80"/>
      <c r="D420" s="80"/>
      <c r="E420" s="80"/>
      <c r="F420" s="34" t="s">
        <v>2</v>
      </c>
      <c r="G420" s="3" t="s">
        <v>3</v>
      </c>
      <c r="H420" s="27" t="s">
        <v>4</v>
      </c>
      <c r="J420" s="52">
        <f>ROUND(F421,2)</f>
        <v>0</v>
      </c>
    </row>
    <row r="421" spans="2:10" ht="15.75" thickBot="1" x14ac:dyDescent="0.3">
      <c r="B421" s="68" t="s">
        <v>282</v>
      </c>
      <c r="C421" s="70" t="s">
        <v>277</v>
      </c>
      <c r="D421" s="81" t="s">
        <v>279</v>
      </c>
      <c r="E421" s="82"/>
      <c r="F421" s="49"/>
      <c r="G421" s="8">
        <v>0.31</v>
      </c>
      <c r="H421" s="7">
        <f>ROUND(J420*G421,2)</f>
        <v>0</v>
      </c>
      <c r="I421" s="53" t="str">
        <f>IF(ISBLANK('Modelo de oferta económica'!F421),"Es necesario completar el precio de esta partida, introduciendo un valor en la celda en naranja","")</f>
        <v>Es necesario completar el precio de esta partida, introduciendo un valor en la celda en naranja</v>
      </c>
    </row>
    <row r="422" spans="2:10" ht="15.75" thickBot="1" x14ac:dyDescent="0.3">
      <c r="B422" s="86" t="s">
        <v>283</v>
      </c>
      <c r="C422" s="87"/>
      <c r="D422" s="87"/>
      <c r="E422" s="87"/>
      <c r="F422" s="87"/>
      <c r="G422" s="87"/>
      <c r="H422" s="88"/>
    </row>
    <row r="423" spans="2:10" ht="9.9499999999999993" customHeight="1" thickBot="1" x14ac:dyDescent="0.3">
      <c r="B423" s="19"/>
      <c r="E423"/>
      <c r="F423" s="29"/>
      <c r="G423"/>
      <c r="H423"/>
    </row>
    <row r="424" spans="2:10" ht="15.75" thickBot="1" x14ac:dyDescent="0.3">
      <c r="B424" s="83" t="s">
        <v>13</v>
      </c>
      <c r="C424" s="84"/>
      <c r="D424" s="89" t="s">
        <v>16</v>
      </c>
      <c r="E424" s="90"/>
      <c r="F424" s="90"/>
      <c r="G424" s="90"/>
      <c r="H424" s="26">
        <f>+H427</f>
        <v>0</v>
      </c>
      <c r="I424" s="50">
        <f xml:space="preserve"> COUNTIF(I427:I429,"Es necesario completar el precio de esta partida, introduciendo un valor en la celda en naranja")</f>
        <v>1</v>
      </c>
    </row>
    <row r="425" spans="2:10" ht="9.9499999999999993" customHeight="1" thickBot="1" x14ac:dyDescent="0.3">
      <c r="E425"/>
      <c r="F425" s="33"/>
      <c r="G425" s="1"/>
      <c r="H425" s="1"/>
    </row>
    <row r="426" spans="2:10" ht="15.75" thickBot="1" x14ac:dyDescent="0.3">
      <c r="B426" s="79" t="s">
        <v>1</v>
      </c>
      <c r="C426" s="80"/>
      <c r="D426" s="80"/>
      <c r="E426" s="80"/>
      <c r="F426" s="34" t="s">
        <v>23</v>
      </c>
      <c r="G426" s="3" t="s">
        <v>3</v>
      </c>
      <c r="H426" s="3" t="s">
        <v>4</v>
      </c>
      <c r="J426" s="52">
        <f>ROUND(F427,2)</f>
        <v>0</v>
      </c>
    </row>
    <row r="427" spans="2:10" ht="15.75" thickBot="1" x14ac:dyDescent="0.3">
      <c r="B427" s="68" t="s">
        <v>286</v>
      </c>
      <c r="C427" s="5" t="s">
        <v>22</v>
      </c>
      <c r="D427" s="81" t="s">
        <v>17</v>
      </c>
      <c r="E427" s="82"/>
      <c r="F427" s="49"/>
      <c r="G427" s="5">
        <v>1</v>
      </c>
      <c r="H427" s="7">
        <f>ROUND(J426*G427,2)</f>
        <v>0</v>
      </c>
      <c r="I427" s="53" t="str">
        <f>IF(ISBLANK('Modelo de oferta económica'!F427),"Es necesario completar el precio de esta partida, introduciendo un valor en la celda en naranja","")</f>
        <v>Es necesario completar el precio de esta partida, introduciendo un valor en la celda en naranja</v>
      </c>
    </row>
    <row r="428" spans="2:10" ht="15.75" thickBot="1" x14ac:dyDescent="0.3">
      <c r="B428" s="86" t="s">
        <v>285</v>
      </c>
      <c r="C428" s="87"/>
      <c r="D428" s="87"/>
      <c r="E428" s="87"/>
      <c r="F428" s="87"/>
      <c r="G428" s="87"/>
      <c r="H428" s="88"/>
    </row>
    <row r="429" spans="2:10" ht="9.9499999999999993" customHeight="1" thickBot="1" x14ac:dyDescent="0.3">
      <c r="E429"/>
      <c r="F429" s="32"/>
      <c r="G429" s="6"/>
      <c r="H429" s="6"/>
    </row>
    <row r="430" spans="2:10" ht="15.75" thickBot="1" x14ac:dyDescent="0.3">
      <c r="B430" s="83" t="s">
        <v>14</v>
      </c>
      <c r="C430" s="84"/>
      <c r="D430" s="89" t="s">
        <v>18</v>
      </c>
      <c r="E430" s="90"/>
      <c r="F430" s="90"/>
      <c r="G430" s="90"/>
      <c r="H430" s="26">
        <f>+H433+H437+H441+H445+H449+H453</f>
        <v>0</v>
      </c>
      <c r="I430" s="50">
        <f>COUNTIF(I433:I455,"Es necesario completar el precio de esta partida, introduciendo un valor en la celda en naranja")</f>
        <v>6</v>
      </c>
    </row>
    <row r="431" spans="2:10" ht="9.9499999999999993" customHeight="1" thickBot="1" x14ac:dyDescent="0.3">
      <c r="E431"/>
      <c r="F431" s="29"/>
      <c r="G431"/>
      <c r="H431" s="1"/>
    </row>
    <row r="432" spans="2:10" ht="15.75" thickBot="1" x14ac:dyDescent="0.3">
      <c r="B432" s="79" t="s">
        <v>1</v>
      </c>
      <c r="C432" s="80"/>
      <c r="D432" s="80"/>
      <c r="E432" s="80"/>
      <c r="F432" s="34" t="s">
        <v>23</v>
      </c>
      <c r="G432" s="3" t="s">
        <v>3</v>
      </c>
      <c r="H432" s="3" t="s">
        <v>4</v>
      </c>
      <c r="J432" s="52">
        <f>ROUND(F433,2)</f>
        <v>0</v>
      </c>
    </row>
    <row r="433" spans="2:10" ht="15.75" thickBot="1" x14ac:dyDescent="0.3">
      <c r="B433" s="68" t="s">
        <v>287</v>
      </c>
      <c r="C433" s="5" t="s">
        <v>6</v>
      </c>
      <c r="D433" s="81" t="s">
        <v>293</v>
      </c>
      <c r="E433" s="82"/>
      <c r="F433" s="49"/>
      <c r="G433" s="5">
        <v>9</v>
      </c>
      <c r="H433" s="7">
        <f>ROUND(J432*G433,2)</f>
        <v>0</v>
      </c>
      <c r="I433" s="53" t="str">
        <f>IF(ISBLANK('Modelo de oferta económica'!F433),"Es necesario completar el precio de esta partida, introduciendo un valor en la celda en naranja","")</f>
        <v>Es necesario completar el precio de esta partida, introduciendo un valor en la celda en naranja</v>
      </c>
    </row>
    <row r="434" spans="2:10" ht="15.75" thickBot="1" x14ac:dyDescent="0.3">
      <c r="B434" s="86" t="s">
        <v>298</v>
      </c>
      <c r="C434" s="87"/>
      <c r="D434" s="87"/>
      <c r="E434" s="87"/>
      <c r="F434" s="87"/>
      <c r="G434" s="87"/>
      <c r="H434" s="88"/>
    </row>
    <row r="435" spans="2:10" ht="9.9499999999999993" customHeight="1" thickBot="1" x14ac:dyDescent="0.3">
      <c r="E435"/>
      <c r="F435" s="29"/>
      <c r="G435"/>
      <c r="H435" s="1"/>
    </row>
    <row r="436" spans="2:10" ht="15.75" thickBot="1" x14ac:dyDescent="0.3">
      <c r="B436" s="79" t="s">
        <v>1</v>
      </c>
      <c r="C436" s="80"/>
      <c r="D436" s="80"/>
      <c r="E436" s="80"/>
      <c r="F436" s="34" t="s">
        <v>23</v>
      </c>
      <c r="G436" s="3" t="s">
        <v>3</v>
      </c>
      <c r="H436" s="3" t="s">
        <v>4</v>
      </c>
      <c r="J436" s="52">
        <f>ROUND(F437,2)</f>
        <v>0</v>
      </c>
    </row>
    <row r="437" spans="2:10" ht="15.75" thickBot="1" x14ac:dyDescent="0.3">
      <c r="B437" s="68" t="s">
        <v>288</v>
      </c>
      <c r="C437" s="5" t="s">
        <v>6</v>
      </c>
      <c r="D437" s="81" t="s">
        <v>19</v>
      </c>
      <c r="E437" s="82"/>
      <c r="F437" s="49"/>
      <c r="G437" s="5">
        <v>1</v>
      </c>
      <c r="H437" s="7">
        <f>ROUND(J436*G437,2)</f>
        <v>0</v>
      </c>
      <c r="I437" s="53" t="str">
        <f>IF(ISBLANK('Modelo de oferta económica'!F437),"Es necesario completar el precio de esta partida, introduciendo un valor en la celda en naranja","")</f>
        <v>Es necesario completar el precio de esta partida, introduciendo un valor en la celda en naranja</v>
      </c>
    </row>
    <row r="438" spans="2:10" ht="35.25" customHeight="1" thickBot="1" x14ac:dyDescent="0.3">
      <c r="B438" s="86" t="s">
        <v>299</v>
      </c>
      <c r="C438" s="87"/>
      <c r="D438" s="87"/>
      <c r="E438" s="87"/>
      <c r="F438" s="87"/>
      <c r="G438" s="87"/>
      <c r="H438" s="88"/>
    </row>
    <row r="439" spans="2:10" ht="9.9499999999999993" customHeight="1" thickBot="1" x14ac:dyDescent="0.3">
      <c r="D439" s="10"/>
      <c r="E439"/>
      <c r="F439" s="29"/>
      <c r="G439"/>
      <c r="H439" s="1"/>
    </row>
    <row r="440" spans="2:10" ht="15.75" thickBot="1" x14ac:dyDescent="0.3">
      <c r="B440" s="79" t="s">
        <v>1</v>
      </c>
      <c r="C440" s="80"/>
      <c r="D440" s="80"/>
      <c r="E440" s="80"/>
      <c r="F440" s="34" t="s">
        <v>23</v>
      </c>
      <c r="G440" s="3" t="s">
        <v>3</v>
      </c>
      <c r="H440" s="3" t="s">
        <v>4</v>
      </c>
      <c r="J440" s="52">
        <f>ROUND(F441,2)</f>
        <v>0</v>
      </c>
    </row>
    <row r="441" spans="2:10" ht="15.75" thickBot="1" x14ac:dyDescent="0.3">
      <c r="B441" s="68" t="s">
        <v>289</v>
      </c>
      <c r="C441" s="5" t="s">
        <v>6</v>
      </c>
      <c r="D441" s="81" t="s">
        <v>294</v>
      </c>
      <c r="E441" s="82"/>
      <c r="F441" s="49"/>
      <c r="G441" s="5">
        <v>1</v>
      </c>
      <c r="H441" s="7">
        <f>ROUND(J440*G441,2)</f>
        <v>0</v>
      </c>
      <c r="I441" s="53" t="str">
        <f>IF(ISBLANK('Modelo de oferta económica'!F441),"Es necesario completar el precio de esta partida, introduciendo un valor en la celda en naranja","")</f>
        <v>Es necesario completar el precio de esta partida, introduciendo un valor en la celda en naranja</v>
      </c>
    </row>
    <row r="442" spans="2:10" ht="23.45" customHeight="1" thickBot="1" x14ac:dyDescent="0.3">
      <c r="B442" s="86" t="s">
        <v>300</v>
      </c>
      <c r="C442" s="87"/>
      <c r="D442" s="87"/>
      <c r="E442" s="87"/>
      <c r="F442" s="87"/>
      <c r="G442" s="87"/>
      <c r="H442" s="88"/>
    </row>
    <row r="443" spans="2:10" ht="9.9499999999999993" customHeight="1" thickBot="1" x14ac:dyDescent="0.3">
      <c r="D443" s="10"/>
      <c r="E443"/>
      <c r="F443" s="29"/>
      <c r="G443"/>
      <c r="H443" s="1"/>
    </row>
    <row r="444" spans="2:10" ht="15.75" thickBot="1" x14ac:dyDescent="0.3">
      <c r="B444" s="79" t="s">
        <v>1</v>
      </c>
      <c r="C444" s="80"/>
      <c r="D444" s="80"/>
      <c r="E444" s="80"/>
      <c r="F444" s="34" t="s">
        <v>23</v>
      </c>
      <c r="G444" s="3" t="s">
        <v>3</v>
      </c>
      <c r="H444" s="3" t="s">
        <v>4</v>
      </c>
      <c r="J444" s="52">
        <f>ROUND(F445,2)</f>
        <v>0</v>
      </c>
    </row>
    <row r="445" spans="2:10" ht="15.75" thickBot="1" x14ac:dyDescent="0.3">
      <c r="B445" s="68" t="s">
        <v>290</v>
      </c>
      <c r="C445" s="5" t="s">
        <v>6</v>
      </c>
      <c r="D445" s="81" t="s">
        <v>295</v>
      </c>
      <c r="E445" s="82"/>
      <c r="F445" s="49"/>
      <c r="G445" s="5">
        <v>9</v>
      </c>
      <c r="H445" s="7">
        <f>ROUND(J444*G445,2)</f>
        <v>0</v>
      </c>
      <c r="I445" s="53" t="str">
        <f>IF(ISBLANK('Modelo de oferta económica'!F445),"Es necesario completar el precio de esta partida, introduciendo un valor en la celda en naranja","")</f>
        <v>Es necesario completar el precio de esta partida, introduciendo un valor en la celda en naranja</v>
      </c>
    </row>
    <row r="446" spans="2:10" ht="22.9" customHeight="1" thickBot="1" x14ac:dyDescent="0.3">
      <c r="B446" s="86" t="s">
        <v>301</v>
      </c>
      <c r="C446" s="87"/>
      <c r="D446" s="87"/>
      <c r="E446" s="87"/>
      <c r="F446" s="87"/>
      <c r="G446" s="87"/>
      <c r="H446" s="88"/>
    </row>
    <row r="447" spans="2:10" ht="9.9499999999999993" customHeight="1" thickBot="1" x14ac:dyDescent="0.3">
      <c r="D447" s="10"/>
      <c r="E447"/>
      <c r="F447" s="29"/>
      <c r="G447"/>
      <c r="H447" s="1"/>
    </row>
    <row r="448" spans="2:10" ht="15.75" thickBot="1" x14ac:dyDescent="0.3">
      <c r="B448" s="79" t="s">
        <v>1</v>
      </c>
      <c r="C448" s="80"/>
      <c r="D448" s="80"/>
      <c r="E448" s="80"/>
      <c r="F448" s="34" t="s">
        <v>23</v>
      </c>
      <c r="G448" s="3" t="s">
        <v>3</v>
      </c>
      <c r="H448" s="3" t="s">
        <v>4</v>
      </c>
      <c r="J448" s="52">
        <f>ROUND(F449,2)</f>
        <v>0</v>
      </c>
    </row>
    <row r="449" spans="2:10" ht="15.75" thickBot="1" x14ac:dyDescent="0.3">
      <c r="B449" s="68" t="s">
        <v>291</v>
      </c>
      <c r="C449" s="5" t="s">
        <v>6</v>
      </c>
      <c r="D449" s="81" t="s">
        <v>296</v>
      </c>
      <c r="E449" s="82"/>
      <c r="F449" s="49"/>
      <c r="G449" s="5">
        <v>1</v>
      </c>
      <c r="H449" s="7">
        <f>ROUND(J448*G449,2)</f>
        <v>0</v>
      </c>
      <c r="I449" s="53" t="str">
        <f>IF(ISBLANK('Modelo de oferta económica'!F449),"Es necesario completar el precio de esta partida, introduciendo un valor en la celda en naranja","")</f>
        <v>Es necesario completar el precio de esta partida, introduciendo un valor en la celda en naranja</v>
      </c>
    </row>
    <row r="450" spans="2:10" ht="25.9" customHeight="1" thickBot="1" x14ac:dyDescent="0.3">
      <c r="B450" s="86" t="s">
        <v>302</v>
      </c>
      <c r="C450" s="87"/>
      <c r="D450" s="87"/>
      <c r="E450" s="87"/>
      <c r="F450" s="87"/>
      <c r="G450" s="87"/>
      <c r="H450" s="88"/>
    </row>
    <row r="451" spans="2:10" ht="9.9499999999999993" customHeight="1" thickBot="1" x14ac:dyDescent="0.3">
      <c r="D451" s="10"/>
      <c r="E451"/>
      <c r="F451" s="29"/>
      <c r="G451"/>
      <c r="H451" s="1"/>
    </row>
    <row r="452" spans="2:10" ht="15.75" thickBot="1" x14ac:dyDescent="0.3">
      <c r="B452" s="79" t="s">
        <v>1</v>
      </c>
      <c r="C452" s="80"/>
      <c r="D452" s="80"/>
      <c r="E452" s="80"/>
      <c r="F452" s="34" t="s">
        <v>23</v>
      </c>
      <c r="G452" s="3" t="s">
        <v>3</v>
      </c>
      <c r="H452" s="3" t="s">
        <v>4</v>
      </c>
      <c r="J452" s="52">
        <f>ROUND(F453,2)</f>
        <v>0</v>
      </c>
    </row>
    <row r="453" spans="2:10" ht="15.75" thickBot="1" x14ac:dyDescent="0.3">
      <c r="B453" s="68" t="s">
        <v>292</v>
      </c>
      <c r="C453" s="5" t="s">
        <v>6</v>
      </c>
      <c r="D453" s="81" t="s">
        <v>297</v>
      </c>
      <c r="E453" s="82"/>
      <c r="F453" s="49"/>
      <c r="G453" s="5">
        <v>1</v>
      </c>
      <c r="H453" s="7">
        <f>ROUND(J452*G453,2)</f>
        <v>0</v>
      </c>
      <c r="I453" s="53" t="str">
        <f>IF(ISBLANK('Modelo de oferta económica'!F453),"Es necesario completar el precio de esta partida, introduciendo un valor en la celda en naranja","")</f>
        <v>Es necesario completar el precio de esta partida, introduciendo un valor en la celda en naranja</v>
      </c>
    </row>
    <row r="454" spans="2:10" ht="22.9" customHeight="1" thickBot="1" x14ac:dyDescent="0.3">
      <c r="B454" s="86" t="s">
        <v>303</v>
      </c>
      <c r="C454" s="87"/>
      <c r="D454" s="87"/>
      <c r="E454" s="87"/>
      <c r="F454" s="87"/>
      <c r="G454" s="87"/>
      <c r="H454" s="88"/>
    </row>
    <row r="455" spans="2:10" s="28" customFormat="1" ht="22.9" customHeight="1" x14ac:dyDescent="0.25">
      <c r="B455" s="71"/>
      <c r="C455" s="71"/>
      <c r="D455" s="71"/>
      <c r="E455" s="71"/>
      <c r="F455" s="72"/>
      <c r="G455" s="71"/>
      <c r="H455" s="71"/>
    </row>
    <row r="456" spans="2:10" s="28" customFormat="1" x14ac:dyDescent="0.25"/>
    <row r="457" spans="2:10" s="28" customFormat="1" x14ac:dyDescent="0.25"/>
    <row r="458" spans="2:10" s="28" customFormat="1" x14ac:dyDescent="0.25"/>
    <row r="459" spans="2:10" s="28" customFormat="1" x14ac:dyDescent="0.25"/>
    <row r="460" spans="2:10" s="28" customFormat="1" x14ac:dyDescent="0.25"/>
    <row r="461" spans="2:10" s="28" customFormat="1" x14ac:dyDescent="0.25"/>
    <row r="462" spans="2:10" s="28" customFormat="1" x14ac:dyDescent="0.25"/>
    <row r="463" spans="2:10" s="28" customFormat="1" x14ac:dyDescent="0.25"/>
    <row r="464" spans="2:10" s="28" customFormat="1" x14ac:dyDescent="0.25"/>
    <row r="465" s="28" customFormat="1" x14ac:dyDescent="0.25"/>
    <row r="466" s="28" customFormat="1" x14ac:dyDescent="0.25"/>
    <row r="467" s="28" customFormat="1" x14ac:dyDescent="0.25"/>
    <row r="468" s="28" customFormat="1" x14ac:dyDescent="0.25"/>
    <row r="469" s="28" customFormat="1" x14ac:dyDescent="0.25"/>
    <row r="470" s="28" customFormat="1" x14ac:dyDescent="0.25"/>
    <row r="471" s="28" customFormat="1" x14ac:dyDescent="0.25"/>
    <row r="472" s="28" customFormat="1" x14ac:dyDescent="0.25"/>
    <row r="473" s="28" customFormat="1" x14ac:dyDescent="0.25"/>
    <row r="474" s="28" customFormat="1" x14ac:dyDescent="0.25"/>
    <row r="475" s="28" customFormat="1" x14ac:dyDescent="0.25"/>
    <row r="476" s="28" customFormat="1" x14ac:dyDescent="0.25"/>
    <row r="477" s="28" customFormat="1" x14ac:dyDescent="0.25"/>
    <row r="478" s="28" customFormat="1" x14ac:dyDescent="0.25"/>
    <row r="479" s="28" customFormat="1" x14ac:dyDescent="0.25"/>
    <row r="480" s="28" customFormat="1" x14ac:dyDescent="0.25"/>
    <row r="481" s="28" customFormat="1" x14ac:dyDescent="0.25"/>
    <row r="482" s="28" customFormat="1" x14ac:dyDescent="0.25"/>
    <row r="483" s="28" customFormat="1" x14ac:dyDescent="0.25"/>
    <row r="484" s="28" customFormat="1" x14ac:dyDescent="0.25"/>
    <row r="485" s="28" customFormat="1" x14ac:dyDescent="0.25"/>
    <row r="486" s="28" customFormat="1" x14ac:dyDescent="0.25"/>
    <row r="487" s="28" customFormat="1" x14ac:dyDescent="0.25"/>
    <row r="488" s="28" customFormat="1" x14ac:dyDescent="0.25"/>
    <row r="489" s="28" customFormat="1" x14ac:dyDescent="0.25"/>
    <row r="490" s="28" customFormat="1" x14ac:dyDescent="0.25"/>
    <row r="491" s="28" customFormat="1" x14ac:dyDescent="0.25"/>
    <row r="492" s="28" customFormat="1" x14ac:dyDescent="0.25"/>
    <row r="493" s="28" customFormat="1" x14ac:dyDescent="0.25"/>
    <row r="494" s="28" customFormat="1" x14ac:dyDescent="0.25"/>
    <row r="495" s="28" customFormat="1" x14ac:dyDescent="0.25"/>
    <row r="496" s="28" customFormat="1" x14ac:dyDescent="0.25"/>
    <row r="497" s="28" customFormat="1" x14ac:dyDescent="0.25"/>
    <row r="498" s="28" customFormat="1" x14ac:dyDescent="0.25"/>
    <row r="499" s="28" customFormat="1" x14ac:dyDescent="0.25"/>
    <row r="500" s="28" customFormat="1" x14ac:dyDescent="0.25"/>
    <row r="501" s="28" customFormat="1" x14ac:dyDescent="0.25"/>
    <row r="502" s="28" customFormat="1" x14ac:dyDescent="0.25"/>
    <row r="503" s="28" customFormat="1" x14ac:dyDescent="0.25"/>
    <row r="504" s="28" customFormat="1" x14ac:dyDescent="0.25"/>
    <row r="505" s="28" customFormat="1" x14ac:dyDescent="0.25"/>
    <row r="506" s="28" customFormat="1" x14ac:dyDescent="0.25"/>
    <row r="507" s="28" customFormat="1" x14ac:dyDescent="0.25"/>
    <row r="508" s="28" customFormat="1" x14ac:dyDescent="0.25"/>
    <row r="509" s="28" customFormat="1" x14ac:dyDescent="0.25"/>
    <row r="510" s="28" customFormat="1" x14ac:dyDescent="0.25"/>
    <row r="511" s="28" customFormat="1" x14ac:dyDescent="0.25"/>
    <row r="512" s="28" customFormat="1" x14ac:dyDescent="0.25"/>
    <row r="513" s="28" customFormat="1" x14ac:dyDescent="0.25"/>
    <row r="514" s="28" customFormat="1" x14ac:dyDescent="0.25"/>
    <row r="515" s="28" customFormat="1" x14ac:dyDescent="0.25"/>
    <row r="516" s="28" customFormat="1" x14ac:dyDescent="0.25"/>
    <row r="517" s="28" customFormat="1" x14ac:dyDescent="0.25"/>
    <row r="518" s="28" customFormat="1" x14ac:dyDescent="0.25"/>
    <row r="519" s="28" customFormat="1" x14ac:dyDescent="0.25"/>
    <row r="520" s="28" customFormat="1" x14ac:dyDescent="0.25"/>
    <row r="521" s="28" customFormat="1" x14ac:dyDescent="0.25"/>
    <row r="522" s="28" customFormat="1" x14ac:dyDescent="0.25"/>
    <row r="523" s="28" customFormat="1" x14ac:dyDescent="0.25"/>
    <row r="524" s="28" customFormat="1" x14ac:dyDescent="0.25"/>
    <row r="525" s="28" customFormat="1" x14ac:dyDescent="0.25"/>
    <row r="526" s="28" customFormat="1" x14ac:dyDescent="0.25"/>
    <row r="527" s="28" customFormat="1" x14ac:dyDescent="0.25"/>
    <row r="528" s="28" customFormat="1" x14ac:dyDescent="0.25"/>
    <row r="529" s="28" customFormat="1" x14ac:dyDescent="0.25"/>
    <row r="530" s="28" customFormat="1" x14ac:dyDescent="0.25"/>
    <row r="531" s="28" customFormat="1" x14ac:dyDescent="0.25"/>
    <row r="532" s="28" customFormat="1" x14ac:dyDescent="0.25"/>
    <row r="533" s="28" customFormat="1" x14ac:dyDescent="0.25"/>
    <row r="534" s="28" customFormat="1" x14ac:dyDescent="0.25"/>
    <row r="535" s="28" customFormat="1" x14ac:dyDescent="0.25"/>
    <row r="536" s="28" customFormat="1" x14ac:dyDescent="0.25"/>
    <row r="537" s="28" customFormat="1" x14ac:dyDescent="0.25"/>
    <row r="538" s="28" customFormat="1" x14ac:dyDescent="0.25"/>
    <row r="539" s="28" customFormat="1" x14ac:dyDescent="0.25"/>
    <row r="540" s="28" customFormat="1" x14ac:dyDescent="0.25"/>
    <row r="541" s="28" customFormat="1" x14ac:dyDescent="0.25"/>
    <row r="542" s="28" customFormat="1" x14ac:dyDescent="0.25"/>
    <row r="543" s="28" customFormat="1" x14ac:dyDescent="0.25"/>
    <row r="544" s="28" customFormat="1" x14ac:dyDescent="0.25"/>
    <row r="545" s="28" customFormat="1" x14ac:dyDescent="0.25"/>
    <row r="546" s="28" customFormat="1" x14ac:dyDescent="0.25"/>
    <row r="547" s="28" customFormat="1" x14ac:dyDescent="0.25"/>
    <row r="548" s="28" customFormat="1" x14ac:dyDescent="0.25"/>
    <row r="549" s="28" customFormat="1" x14ac:dyDescent="0.25"/>
    <row r="550" s="28" customFormat="1" x14ac:dyDescent="0.25"/>
    <row r="551" s="28" customFormat="1" x14ac:dyDescent="0.25"/>
    <row r="552" s="28" customFormat="1" x14ac:dyDescent="0.25"/>
    <row r="553" s="28" customFormat="1" x14ac:dyDescent="0.25"/>
    <row r="554" s="28" customFormat="1" x14ac:dyDescent="0.25"/>
    <row r="555" s="28" customFormat="1" x14ac:dyDescent="0.25"/>
    <row r="556" s="28" customFormat="1" x14ac:dyDescent="0.25"/>
    <row r="557" s="28" customFormat="1" x14ac:dyDescent="0.25"/>
    <row r="558" s="28" customFormat="1" x14ac:dyDescent="0.25"/>
    <row r="559" s="28" customFormat="1" x14ac:dyDescent="0.25"/>
    <row r="560" s="28" customFormat="1" x14ac:dyDescent="0.25"/>
    <row r="561" s="28" customFormat="1" x14ac:dyDescent="0.25"/>
    <row r="562" s="28" customFormat="1" x14ac:dyDescent="0.25"/>
    <row r="563" s="28" customFormat="1" x14ac:dyDescent="0.25"/>
    <row r="564" s="28" customFormat="1" x14ac:dyDescent="0.25"/>
    <row r="565" s="28" customFormat="1" x14ac:dyDescent="0.25"/>
    <row r="566" s="28" customFormat="1" x14ac:dyDescent="0.25"/>
    <row r="567" s="28" customFormat="1" x14ac:dyDescent="0.25"/>
    <row r="568" s="28" customFormat="1" x14ac:dyDescent="0.25"/>
    <row r="569" s="28" customFormat="1" x14ac:dyDescent="0.25"/>
    <row r="570" s="28" customFormat="1" x14ac:dyDescent="0.25"/>
    <row r="571" s="28" customFormat="1" x14ac:dyDescent="0.25"/>
    <row r="572" s="28" customFormat="1" x14ac:dyDescent="0.25"/>
    <row r="573" s="28" customFormat="1" x14ac:dyDescent="0.25"/>
    <row r="574" s="28" customFormat="1" x14ac:dyDescent="0.25"/>
    <row r="575" s="28" customFormat="1" x14ac:dyDescent="0.25"/>
    <row r="576" s="28" customFormat="1" x14ac:dyDescent="0.25"/>
    <row r="577" s="28" customFormat="1" x14ac:dyDescent="0.25"/>
    <row r="578" s="28" customFormat="1" x14ac:dyDescent="0.25"/>
    <row r="579" s="28" customFormat="1" x14ac:dyDescent="0.25"/>
    <row r="580" s="28" customFormat="1" x14ac:dyDescent="0.25"/>
    <row r="581" s="28" customFormat="1" x14ac:dyDescent="0.25"/>
    <row r="582" s="28" customFormat="1" x14ac:dyDescent="0.25"/>
    <row r="583" s="28" customFormat="1" x14ac:dyDescent="0.25"/>
    <row r="584" s="28" customFormat="1" x14ac:dyDescent="0.25"/>
    <row r="585" s="28" customFormat="1" x14ac:dyDescent="0.25"/>
    <row r="586" s="28" customFormat="1" x14ac:dyDescent="0.25"/>
    <row r="587" s="28" customFormat="1" x14ac:dyDescent="0.25"/>
    <row r="588" s="28" customFormat="1" x14ac:dyDescent="0.25"/>
    <row r="589" s="28" customFormat="1" x14ac:dyDescent="0.25"/>
    <row r="590" s="28" customFormat="1" x14ac:dyDescent="0.25"/>
    <row r="591" s="28" customFormat="1" x14ac:dyDescent="0.25"/>
    <row r="592" s="28" customFormat="1" x14ac:dyDescent="0.25"/>
    <row r="593" s="28" customFormat="1" x14ac:dyDescent="0.25"/>
    <row r="594" s="28" customFormat="1" x14ac:dyDescent="0.25"/>
    <row r="595" s="28" customFormat="1" x14ac:dyDescent="0.25"/>
    <row r="596" s="28" customFormat="1" x14ac:dyDescent="0.25"/>
    <row r="597" s="28" customFormat="1" x14ac:dyDescent="0.25"/>
    <row r="598" s="28" customFormat="1" x14ac:dyDescent="0.25"/>
    <row r="599" s="28" customFormat="1" x14ac:dyDescent="0.25"/>
    <row r="600" s="28" customFormat="1" x14ac:dyDescent="0.25"/>
    <row r="601" s="28" customFormat="1" x14ac:dyDescent="0.25"/>
    <row r="602" s="28" customFormat="1" x14ac:dyDescent="0.25"/>
    <row r="603" s="28" customFormat="1" x14ac:dyDescent="0.25"/>
    <row r="604" s="28" customFormat="1" x14ac:dyDescent="0.25"/>
    <row r="605" s="28" customFormat="1" x14ac:dyDescent="0.25"/>
    <row r="606" s="28" customFormat="1" x14ac:dyDescent="0.25"/>
    <row r="607" s="28" customFormat="1" x14ac:dyDescent="0.25"/>
    <row r="608" s="28" customFormat="1" x14ac:dyDescent="0.25"/>
    <row r="609" s="28" customFormat="1" x14ac:dyDescent="0.25"/>
    <row r="610" s="28" customFormat="1" x14ac:dyDescent="0.25"/>
    <row r="611" s="28" customFormat="1" x14ac:dyDescent="0.25"/>
    <row r="612" s="28" customFormat="1" x14ac:dyDescent="0.25"/>
    <row r="613" s="28" customFormat="1" x14ac:dyDescent="0.25"/>
    <row r="614" s="28" customFormat="1" x14ac:dyDescent="0.25"/>
    <row r="615" s="28" customFormat="1" x14ac:dyDescent="0.25"/>
    <row r="616" s="28" customFormat="1" x14ac:dyDescent="0.25"/>
    <row r="617" s="28" customFormat="1" x14ac:dyDescent="0.25"/>
    <row r="618" s="28" customFormat="1" x14ac:dyDescent="0.25"/>
    <row r="619" s="28" customFormat="1" x14ac:dyDescent="0.25"/>
    <row r="620" s="28" customFormat="1" x14ac:dyDescent="0.25"/>
    <row r="621" s="28" customFormat="1" x14ac:dyDescent="0.25"/>
    <row r="622" s="28" customFormat="1" x14ac:dyDescent="0.25"/>
    <row r="623" s="28" customFormat="1" x14ac:dyDescent="0.25"/>
    <row r="624" s="28" customFormat="1" x14ac:dyDescent="0.25"/>
    <row r="625" s="28" customFormat="1" x14ac:dyDescent="0.25"/>
    <row r="626" s="28" customFormat="1" x14ac:dyDescent="0.25"/>
    <row r="627" s="28" customFormat="1" x14ac:dyDescent="0.25"/>
    <row r="628" s="28" customFormat="1" x14ac:dyDescent="0.25"/>
    <row r="629" s="28" customFormat="1" x14ac:dyDescent="0.25"/>
    <row r="630" s="28" customFormat="1" x14ac:dyDescent="0.25"/>
    <row r="631" s="28" customFormat="1" x14ac:dyDescent="0.25"/>
    <row r="632" s="28" customFormat="1" x14ac:dyDescent="0.25"/>
    <row r="633" s="28" customFormat="1" x14ac:dyDescent="0.25"/>
    <row r="634" s="28" customFormat="1" x14ac:dyDescent="0.25"/>
    <row r="635" s="28" customFormat="1" x14ac:dyDescent="0.25"/>
    <row r="636" s="28" customFormat="1" x14ac:dyDescent="0.25"/>
    <row r="637" s="28" customFormat="1" x14ac:dyDescent="0.25"/>
    <row r="638" s="28" customFormat="1" x14ac:dyDescent="0.25"/>
    <row r="639" s="28" customFormat="1" x14ac:dyDescent="0.25"/>
    <row r="640" s="28" customFormat="1" x14ac:dyDescent="0.25"/>
    <row r="641" s="28" customFormat="1" x14ac:dyDescent="0.25"/>
    <row r="642" s="28" customFormat="1" x14ac:dyDescent="0.25"/>
    <row r="643" s="28" customFormat="1" x14ac:dyDescent="0.25"/>
    <row r="644" s="28" customFormat="1" x14ac:dyDescent="0.25"/>
    <row r="645" s="28" customFormat="1" x14ac:dyDescent="0.25"/>
    <row r="646" s="28" customFormat="1" x14ac:dyDescent="0.25"/>
    <row r="647" s="28" customFormat="1" x14ac:dyDescent="0.25"/>
    <row r="648" s="28" customFormat="1" x14ac:dyDescent="0.25"/>
    <row r="649" s="28" customFormat="1" x14ac:dyDescent="0.25"/>
    <row r="650" s="28" customFormat="1" x14ac:dyDescent="0.25"/>
    <row r="651" s="28" customFormat="1" x14ac:dyDescent="0.25"/>
    <row r="652" s="28" customFormat="1" x14ac:dyDescent="0.25"/>
    <row r="653" s="28" customFormat="1" x14ac:dyDescent="0.25"/>
    <row r="654" s="28" customFormat="1" x14ac:dyDescent="0.25"/>
    <row r="655" s="28" customFormat="1" x14ac:dyDescent="0.25"/>
    <row r="656" s="28" customFormat="1" x14ac:dyDescent="0.25"/>
    <row r="657" s="28" customFormat="1" x14ac:dyDescent="0.25"/>
    <row r="658" s="28" customFormat="1" x14ac:dyDescent="0.25"/>
    <row r="659" s="28" customFormat="1" x14ac:dyDescent="0.25"/>
    <row r="660" s="28" customFormat="1" x14ac:dyDescent="0.25"/>
    <row r="661" s="28" customFormat="1" x14ac:dyDescent="0.25"/>
    <row r="662" s="28" customFormat="1" x14ac:dyDescent="0.25"/>
    <row r="663" s="28" customFormat="1" x14ac:dyDescent="0.25"/>
    <row r="664" s="28" customFormat="1" x14ac:dyDescent="0.25"/>
    <row r="665" s="28" customFormat="1" x14ac:dyDescent="0.25"/>
    <row r="666" s="28" customFormat="1" x14ac:dyDescent="0.25"/>
    <row r="667" s="28" customFormat="1" x14ac:dyDescent="0.25"/>
    <row r="668" s="28" customFormat="1" x14ac:dyDescent="0.25"/>
    <row r="669" s="28" customFormat="1" x14ac:dyDescent="0.25"/>
    <row r="670" s="28" customFormat="1" x14ac:dyDescent="0.25"/>
    <row r="671" s="28" customFormat="1" x14ac:dyDescent="0.25"/>
    <row r="672" s="28" customFormat="1" x14ac:dyDescent="0.25"/>
    <row r="673" s="28" customFormat="1" x14ac:dyDescent="0.25"/>
    <row r="674" s="28" customFormat="1" x14ac:dyDescent="0.25"/>
    <row r="675" s="28" customFormat="1" x14ac:dyDescent="0.25"/>
    <row r="676" s="28" customFormat="1" x14ac:dyDescent="0.25"/>
    <row r="677" s="28" customFormat="1" x14ac:dyDescent="0.25"/>
    <row r="678" s="28" customFormat="1" x14ac:dyDescent="0.25"/>
    <row r="679" s="28" customFormat="1" x14ac:dyDescent="0.25"/>
    <row r="680" s="28" customFormat="1" x14ac:dyDescent="0.25"/>
    <row r="681" s="28" customFormat="1" x14ac:dyDescent="0.25"/>
    <row r="682" s="28" customFormat="1" x14ac:dyDescent="0.25"/>
    <row r="683" s="28" customFormat="1" x14ac:dyDescent="0.25"/>
    <row r="684" s="28" customFormat="1" x14ac:dyDescent="0.25"/>
    <row r="685" s="28" customFormat="1" x14ac:dyDescent="0.25"/>
    <row r="686" s="28" customFormat="1" x14ac:dyDescent="0.25"/>
    <row r="687" s="28" customFormat="1" x14ac:dyDescent="0.25"/>
    <row r="688" s="28" customFormat="1" x14ac:dyDescent="0.25"/>
    <row r="689" s="28" customFormat="1" x14ac:dyDescent="0.25"/>
    <row r="690" s="28" customFormat="1" x14ac:dyDescent="0.25"/>
    <row r="691" s="28" customFormat="1" x14ac:dyDescent="0.25"/>
    <row r="692" s="28" customFormat="1" x14ac:dyDescent="0.25"/>
    <row r="693" s="28" customFormat="1" x14ac:dyDescent="0.25"/>
    <row r="694" s="28" customFormat="1" x14ac:dyDescent="0.25"/>
    <row r="695" s="28" customFormat="1" x14ac:dyDescent="0.25"/>
    <row r="696" s="28" customFormat="1" x14ac:dyDescent="0.25"/>
    <row r="697" s="28" customFormat="1" x14ac:dyDescent="0.25"/>
    <row r="698" s="28" customFormat="1" x14ac:dyDescent="0.25"/>
    <row r="699" s="28" customFormat="1" x14ac:dyDescent="0.25"/>
    <row r="700" s="28" customFormat="1" x14ac:dyDescent="0.25"/>
    <row r="701" s="28" customFormat="1" x14ac:dyDescent="0.25"/>
    <row r="702" s="28" customFormat="1" x14ac:dyDescent="0.25"/>
    <row r="703" s="28" customFormat="1" x14ac:dyDescent="0.25"/>
    <row r="704" s="28" customFormat="1" x14ac:dyDescent="0.25"/>
    <row r="705" s="28" customFormat="1" x14ac:dyDescent="0.25"/>
    <row r="706" s="28" customFormat="1" x14ac:dyDescent="0.25"/>
    <row r="707" s="28" customFormat="1" x14ac:dyDescent="0.25"/>
    <row r="708" s="28" customFormat="1" x14ac:dyDescent="0.25"/>
    <row r="709" s="28" customFormat="1" x14ac:dyDescent="0.25"/>
    <row r="710" s="28" customFormat="1" x14ac:dyDescent="0.25"/>
    <row r="711" s="28" customFormat="1" x14ac:dyDescent="0.25"/>
    <row r="712" s="28" customFormat="1" x14ac:dyDescent="0.25"/>
    <row r="713" s="28" customFormat="1" x14ac:dyDescent="0.25"/>
    <row r="714" s="28" customFormat="1" x14ac:dyDescent="0.25"/>
    <row r="715" s="28" customFormat="1" x14ac:dyDescent="0.25"/>
    <row r="716" s="28" customFormat="1" x14ac:dyDescent="0.25"/>
    <row r="717" s="28" customFormat="1" x14ac:dyDescent="0.25"/>
    <row r="718" s="28" customFormat="1" x14ac:dyDescent="0.25"/>
    <row r="719" s="28" customFormat="1" x14ac:dyDescent="0.25"/>
    <row r="720" s="28" customFormat="1" x14ac:dyDescent="0.25"/>
    <row r="721" s="28" customFormat="1" x14ac:dyDescent="0.25"/>
    <row r="722" s="28" customFormat="1" x14ac:dyDescent="0.25"/>
    <row r="723" s="28" customFormat="1" x14ac:dyDescent="0.25"/>
    <row r="724" s="28" customFormat="1" x14ac:dyDescent="0.25"/>
    <row r="725" s="28" customFormat="1" x14ac:dyDescent="0.25"/>
    <row r="726" s="28" customFormat="1" x14ac:dyDescent="0.25"/>
    <row r="727" s="28" customFormat="1" x14ac:dyDescent="0.25"/>
    <row r="728" s="28" customFormat="1" x14ac:dyDescent="0.25"/>
    <row r="729" s="28" customFormat="1" x14ac:dyDescent="0.25"/>
    <row r="730" s="28" customFormat="1" x14ac:dyDescent="0.25"/>
    <row r="731" s="28" customFormat="1" x14ac:dyDescent="0.25"/>
    <row r="732" s="28" customFormat="1" x14ac:dyDescent="0.25"/>
    <row r="733" s="28" customFormat="1" x14ac:dyDescent="0.25"/>
    <row r="734" s="28" customFormat="1" x14ac:dyDescent="0.25"/>
    <row r="735" s="28" customFormat="1" x14ac:dyDescent="0.25"/>
    <row r="736" s="28" customFormat="1" x14ac:dyDescent="0.25"/>
    <row r="737" s="28" customFormat="1" x14ac:dyDescent="0.25"/>
    <row r="738" s="28" customFormat="1" x14ac:dyDescent="0.25"/>
    <row r="739" s="28" customFormat="1" x14ac:dyDescent="0.25"/>
    <row r="740" s="28" customFormat="1" x14ac:dyDescent="0.25"/>
    <row r="741" s="28" customFormat="1" x14ac:dyDescent="0.25"/>
    <row r="742" s="28" customFormat="1" x14ac:dyDescent="0.25"/>
    <row r="743" s="28" customFormat="1" x14ac:dyDescent="0.25"/>
    <row r="744" s="28" customFormat="1" x14ac:dyDescent="0.25"/>
    <row r="745" s="28" customFormat="1" x14ac:dyDescent="0.25"/>
    <row r="746" s="28" customFormat="1" x14ac:dyDescent="0.25"/>
    <row r="747" s="28" customFormat="1" x14ac:dyDescent="0.25"/>
    <row r="748" s="28" customFormat="1" x14ac:dyDescent="0.25"/>
    <row r="749" s="28" customFormat="1" x14ac:dyDescent="0.25"/>
    <row r="750" s="28" customFormat="1" x14ac:dyDescent="0.25"/>
    <row r="751" s="28" customFormat="1" x14ac:dyDescent="0.25"/>
    <row r="752" s="28" customFormat="1" x14ac:dyDescent="0.25"/>
    <row r="753" s="28" customFormat="1" x14ac:dyDescent="0.25"/>
    <row r="754" s="28" customFormat="1" x14ac:dyDescent="0.25"/>
    <row r="755" s="28" customFormat="1" x14ac:dyDescent="0.25"/>
    <row r="756" s="28" customFormat="1" x14ac:dyDescent="0.25"/>
    <row r="757" s="28" customFormat="1" x14ac:dyDescent="0.25"/>
    <row r="758" s="28" customFormat="1" x14ac:dyDescent="0.25"/>
    <row r="759" s="28" customFormat="1" x14ac:dyDescent="0.25"/>
    <row r="760" s="28" customFormat="1" x14ac:dyDescent="0.25"/>
    <row r="761" s="28" customFormat="1" x14ac:dyDescent="0.25"/>
    <row r="762" s="28" customFormat="1" x14ac:dyDescent="0.25"/>
    <row r="763" s="28" customFormat="1" x14ac:dyDescent="0.25"/>
    <row r="764" s="28" customFormat="1" x14ac:dyDescent="0.25"/>
    <row r="765" s="28" customFormat="1" x14ac:dyDescent="0.25"/>
    <row r="766" s="28" customFormat="1" x14ac:dyDescent="0.25"/>
    <row r="767" s="28" customFormat="1" x14ac:dyDescent="0.25"/>
    <row r="768" s="28" customFormat="1" x14ac:dyDescent="0.25"/>
    <row r="769" s="28" customFormat="1" x14ac:dyDescent="0.25"/>
    <row r="770" s="28" customFormat="1" x14ac:dyDescent="0.25"/>
    <row r="771" s="28" customFormat="1" x14ac:dyDescent="0.25"/>
    <row r="772" s="28" customFormat="1" x14ac:dyDescent="0.25"/>
    <row r="773" s="28" customFormat="1" x14ac:dyDescent="0.25"/>
    <row r="774" s="28" customFormat="1" x14ac:dyDescent="0.25"/>
    <row r="775" s="28" customFormat="1" x14ac:dyDescent="0.25"/>
    <row r="776" s="28" customFormat="1" x14ac:dyDescent="0.25"/>
    <row r="777" s="28" customFormat="1" x14ac:dyDescent="0.25"/>
    <row r="778" s="28" customFormat="1" x14ac:dyDescent="0.25"/>
    <row r="779" s="28" customFormat="1" x14ac:dyDescent="0.25"/>
    <row r="780" s="28" customFormat="1" x14ac:dyDescent="0.25"/>
    <row r="781" s="28" customFormat="1" x14ac:dyDescent="0.25"/>
    <row r="782" s="28" customFormat="1" x14ac:dyDescent="0.25"/>
    <row r="783" s="28" customFormat="1" x14ac:dyDescent="0.25"/>
    <row r="784" s="28" customFormat="1" x14ac:dyDescent="0.25"/>
    <row r="785" s="28" customFormat="1" x14ac:dyDescent="0.25"/>
    <row r="786" s="28" customFormat="1" x14ac:dyDescent="0.25"/>
    <row r="787" s="28" customFormat="1" x14ac:dyDescent="0.25"/>
    <row r="788" s="28" customFormat="1" x14ac:dyDescent="0.25"/>
    <row r="789" s="28" customFormat="1" x14ac:dyDescent="0.25"/>
    <row r="790" s="28" customFormat="1" x14ac:dyDescent="0.25"/>
    <row r="791" s="28" customFormat="1" x14ac:dyDescent="0.25"/>
    <row r="792" s="28" customFormat="1" x14ac:dyDescent="0.25"/>
    <row r="793" s="28" customFormat="1" x14ac:dyDescent="0.25"/>
    <row r="794" s="28" customFormat="1" x14ac:dyDescent="0.25"/>
    <row r="795" s="28" customFormat="1" x14ac:dyDescent="0.25"/>
    <row r="796" s="28" customFormat="1" x14ac:dyDescent="0.25"/>
    <row r="797" s="28" customFormat="1" x14ac:dyDescent="0.25"/>
    <row r="798" s="28" customFormat="1" x14ac:dyDescent="0.25"/>
    <row r="799" s="28" customFormat="1" x14ac:dyDescent="0.25"/>
    <row r="800" s="28" customFormat="1" x14ac:dyDescent="0.25"/>
    <row r="801" s="28" customFormat="1" x14ac:dyDescent="0.25"/>
    <row r="802" s="28" customFormat="1" x14ac:dyDescent="0.25"/>
    <row r="803" s="28" customFormat="1" x14ac:dyDescent="0.25"/>
    <row r="804" s="28" customFormat="1" x14ac:dyDescent="0.25"/>
    <row r="805" s="28" customFormat="1" x14ac:dyDescent="0.25"/>
    <row r="806" s="28" customFormat="1" x14ac:dyDescent="0.25"/>
    <row r="807" s="28" customFormat="1" x14ac:dyDescent="0.25"/>
    <row r="808" s="28" customFormat="1" x14ac:dyDescent="0.25"/>
    <row r="809" s="28" customFormat="1" x14ac:dyDescent="0.25"/>
    <row r="810" s="28" customFormat="1" x14ac:dyDescent="0.25"/>
    <row r="811" s="28" customFormat="1" x14ac:dyDescent="0.25"/>
    <row r="812" s="28" customFormat="1" x14ac:dyDescent="0.25"/>
    <row r="813" s="28" customFormat="1" x14ac:dyDescent="0.25"/>
    <row r="814" s="28" customFormat="1" x14ac:dyDescent="0.25"/>
    <row r="815" s="28" customFormat="1" x14ac:dyDescent="0.25"/>
    <row r="816" s="28" customFormat="1" x14ac:dyDescent="0.25"/>
    <row r="817" s="28" customFormat="1" x14ac:dyDescent="0.25"/>
    <row r="818" s="28" customFormat="1" x14ac:dyDescent="0.25"/>
    <row r="819" s="28" customFormat="1" x14ac:dyDescent="0.25"/>
    <row r="820" s="28" customFormat="1" x14ac:dyDescent="0.25"/>
    <row r="821" s="28" customFormat="1" x14ac:dyDescent="0.25"/>
    <row r="822" s="28" customFormat="1" x14ac:dyDescent="0.25"/>
    <row r="823" s="28" customFormat="1" x14ac:dyDescent="0.25"/>
    <row r="824" s="28" customFormat="1" x14ac:dyDescent="0.25"/>
    <row r="825" s="28" customFormat="1" x14ac:dyDescent="0.25"/>
    <row r="826" s="28" customFormat="1" x14ac:dyDescent="0.25"/>
    <row r="827" s="28" customFormat="1" x14ac:dyDescent="0.25"/>
    <row r="828" s="28" customFormat="1" x14ac:dyDescent="0.25"/>
    <row r="829" s="28" customFormat="1" x14ac:dyDescent="0.25"/>
    <row r="830" s="28" customFormat="1" x14ac:dyDescent="0.25"/>
    <row r="831" s="28" customFormat="1" x14ac:dyDescent="0.25"/>
    <row r="832" s="28" customFormat="1" x14ac:dyDescent="0.25"/>
    <row r="833" s="28" customFormat="1" x14ac:dyDescent="0.25"/>
    <row r="834" s="28" customFormat="1" x14ac:dyDescent="0.25"/>
    <row r="835" s="28" customFormat="1" x14ac:dyDescent="0.25"/>
    <row r="836" s="28" customFormat="1" x14ac:dyDescent="0.25"/>
    <row r="837" s="28" customFormat="1" x14ac:dyDescent="0.25"/>
    <row r="838" s="28" customFormat="1" x14ac:dyDescent="0.25"/>
    <row r="839" s="28" customFormat="1" x14ac:dyDescent="0.25"/>
    <row r="840" s="28" customFormat="1" x14ac:dyDescent="0.25"/>
    <row r="841" s="28" customFormat="1" x14ac:dyDescent="0.25"/>
    <row r="842" s="28" customFormat="1" x14ac:dyDescent="0.25"/>
    <row r="843" s="28" customFormat="1" x14ac:dyDescent="0.25"/>
    <row r="844" s="28" customFormat="1" x14ac:dyDescent="0.25"/>
    <row r="845" s="28" customFormat="1" x14ac:dyDescent="0.25"/>
    <row r="846" s="28" customFormat="1" x14ac:dyDescent="0.25"/>
    <row r="847" s="28" customFormat="1" x14ac:dyDescent="0.25"/>
    <row r="848" s="28" customFormat="1" x14ac:dyDescent="0.25"/>
    <row r="849" s="28" customFormat="1" x14ac:dyDescent="0.25"/>
    <row r="850" s="28" customFormat="1" x14ac:dyDescent="0.25"/>
    <row r="851" s="28" customFormat="1" x14ac:dyDescent="0.25"/>
    <row r="852" s="28" customFormat="1" x14ac:dyDescent="0.25"/>
    <row r="853" s="28" customFormat="1" x14ac:dyDescent="0.25"/>
    <row r="854" s="28" customFormat="1" x14ac:dyDescent="0.25"/>
    <row r="855" s="28" customFormat="1" x14ac:dyDescent="0.25"/>
    <row r="856" s="28" customFormat="1" x14ac:dyDescent="0.25"/>
    <row r="857" s="28" customFormat="1" x14ac:dyDescent="0.25"/>
    <row r="858" s="28" customFormat="1" x14ac:dyDescent="0.25"/>
    <row r="859" s="28" customFormat="1" x14ac:dyDescent="0.25"/>
    <row r="860" s="28" customFormat="1" x14ac:dyDescent="0.25"/>
    <row r="861" s="28" customFormat="1" x14ac:dyDescent="0.25"/>
    <row r="862" s="28" customFormat="1" x14ac:dyDescent="0.25"/>
    <row r="863" s="28" customFormat="1" x14ac:dyDescent="0.25"/>
    <row r="864" s="28" customFormat="1" x14ac:dyDescent="0.25"/>
    <row r="865" s="28" customFormat="1" x14ac:dyDescent="0.25"/>
    <row r="866" s="28" customFormat="1" x14ac:dyDescent="0.25"/>
    <row r="867" s="28" customFormat="1" x14ac:dyDescent="0.25"/>
    <row r="868" s="28" customFormat="1" x14ac:dyDescent="0.25"/>
    <row r="869" s="28" customFormat="1" x14ac:dyDescent="0.25"/>
    <row r="870" s="28" customFormat="1" x14ac:dyDescent="0.25"/>
    <row r="871" s="28" customFormat="1" x14ac:dyDescent="0.25"/>
    <row r="872" s="28" customFormat="1" x14ac:dyDescent="0.25"/>
    <row r="873" s="28" customFormat="1" x14ac:dyDescent="0.25"/>
    <row r="874" s="28" customFormat="1" x14ac:dyDescent="0.25"/>
    <row r="875" s="28" customFormat="1" x14ac:dyDescent="0.25"/>
    <row r="876" s="28" customFormat="1" x14ac:dyDescent="0.25"/>
    <row r="877" s="28" customFormat="1" x14ac:dyDescent="0.25"/>
    <row r="878" s="28" customFormat="1" x14ac:dyDescent="0.25"/>
    <row r="879" s="28" customFormat="1" x14ac:dyDescent="0.25"/>
    <row r="880" s="28" customFormat="1" x14ac:dyDescent="0.25"/>
    <row r="881" s="28" customFormat="1" x14ac:dyDescent="0.25"/>
    <row r="882" s="28" customFormat="1" x14ac:dyDescent="0.25"/>
    <row r="883" s="28" customFormat="1" x14ac:dyDescent="0.25"/>
    <row r="884" s="28" customFormat="1" x14ac:dyDescent="0.25"/>
    <row r="885" s="28" customFormat="1" x14ac:dyDescent="0.25"/>
    <row r="886" s="28" customFormat="1" x14ac:dyDescent="0.25"/>
    <row r="887" s="28" customFormat="1" x14ac:dyDescent="0.25"/>
    <row r="888" s="28" customFormat="1" x14ac:dyDescent="0.25"/>
    <row r="889" s="28" customFormat="1" x14ac:dyDescent="0.25"/>
    <row r="890" s="28" customFormat="1" x14ac:dyDescent="0.25"/>
    <row r="891" s="28" customFormat="1" x14ac:dyDescent="0.25"/>
    <row r="892" s="28" customFormat="1" x14ac:dyDescent="0.25"/>
    <row r="893" s="28" customFormat="1" x14ac:dyDescent="0.25"/>
    <row r="894" s="28" customFormat="1" x14ac:dyDescent="0.25"/>
    <row r="895" s="28" customFormat="1" x14ac:dyDescent="0.25"/>
    <row r="896" s="28" customFormat="1" x14ac:dyDescent="0.25"/>
    <row r="897" s="28" customFormat="1" x14ac:dyDescent="0.25"/>
    <row r="898" s="28" customFormat="1" x14ac:dyDescent="0.25"/>
    <row r="899" s="28" customFormat="1" x14ac:dyDescent="0.25"/>
    <row r="900" s="28" customFormat="1" x14ac:dyDescent="0.25"/>
    <row r="901" s="28" customFormat="1" x14ac:dyDescent="0.25"/>
    <row r="902" s="28" customFormat="1" x14ac:dyDescent="0.25"/>
    <row r="903" s="28" customFormat="1" x14ac:dyDescent="0.25"/>
    <row r="904" s="28" customFormat="1" x14ac:dyDescent="0.25"/>
    <row r="905" s="28" customFormat="1" x14ac:dyDescent="0.25"/>
    <row r="906" s="28" customFormat="1" x14ac:dyDescent="0.25"/>
    <row r="907" s="28" customFormat="1" x14ac:dyDescent="0.25"/>
    <row r="908" s="28" customFormat="1" x14ac:dyDescent="0.25"/>
    <row r="909" s="28" customFormat="1" x14ac:dyDescent="0.25"/>
    <row r="910" s="28" customFormat="1" x14ac:dyDescent="0.25"/>
    <row r="911" s="28" customFormat="1" x14ac:dyDescent="0.25"/>
    <row r="912" s="28" customFormat="1" x14ac:dyDescent="0.25"/>
    <row r="913" s="28" customFormat="1" x14ac:dyDescent="0.25"/>
    <row r="914" s="28" customFormat="1" x14ac:dyDescent="0.25"/>
    <row r="915" s="28" customFormat="1" x14ac:dyDescent="0.25"/>
    <row r="916" s="28" customFormat="1" x14ac:dyDescent="0.25"/>
    <row r="917" s="28" customFormat="1" x14ac:dyDescent="0.25"/>
    <row r="918" s="28" customFormat="1" x14ac:dyDescent="0.25"/>
    <row r="919" s="28" customFormat="1" x14ac:dyDescent="0.25"/>
    <row r="920" s="28" customFormat="1" x14ac:dyDescent="0.25"/>
    <row r="921" s="28" customFormat="1" x14ac:dyDescent="0.25"/>
    <row r="922" s="28" customFormat="1" x14ac:dyDescent="0.25"/>
    <row r="923" s="28" customFormat="1" x14ac:dyDescent="0.25"/>
    <row r="924" s="28" customFormat="1" x14ac:dyDescent="0.25"/>
    <row r="925" s="28" customFormat="1" x14ac:dyDescent="0.25"/>
    <row r="926" s="28" customFormat="1" x14ac:dyDescent="0.25"/>
    <row r="927" s="28" customFormat="1" x14ac:dyDescent="0.25"/>
    <row r="928" s="28" customFormat="1" x14ac:dyDescent="0.25"/>
    <row r="929" s="28" customFormat="1" x14ac:dyDescent="0.25"/>
    <row r="930" s="28" customFormat="1" x14ac:dyDescent="0.25"/>
    <row r="931" s="28" customFormat="1" x14ac:dyDescent="0.25"/>
    <row r="932" s="28" customFormat="1" x14ac:dyDescent="0.25"/>
    <row r="933" s="28" customFormat="1" x14ac:dyDescent="0.25"/>
    <row r="934" s="28" customFormat="1" x14ac:dyDescent="0.25"/>
    <row r="935" s="28" customFormat="1" x14ac:dyDescent="0.25"/>
    <row r="936" s="28" customFormat="1" x14ac:dyDescent="0.25"/>
    <row r="937" s="28" customFormat="1" x14ac:dyDescent="0.25"/>
    <row r="938" s="28" customFormat="1" x14ac:dyDescent="0.25"/>
    <row r="939" s="28" customFormat="1" x14ac:dyDescent="0.25"/>
    <row r="940" s="28" customFormat="1" x14ac:dyDescent="0.25"/>
    <row r="941" s="28" customFormat="1" x14ac:dyDescent="0.25"/>
    <row r="942" s="28" customFormat="1" x14ac:dyDescent="0.25"/>
    <row r="943" s="28" customFormat="1" x14ac:dyDescent="0.25"/>
    <row r="944" s="28" customFormat="1" x14ac:dyDescent="0.25"/>
    <row r="945" s="28" customFormat="1" x14ac:dyDescent="0.25"/>
    <row r="946" s="28" customFormat="1" x14ac:dyDescent="0.25"/>
    <row r="947" s="28" customFormat="1" x14ac:dyDescent="0.25"/>
    <row r="948" s="28" customFormat="1" x14ac:dyDescent="0.25"/>
    <row r="949" s="28" customFormat="1" x14ac:dyDescent="0.25"/>
    <row r="950" s="28" customFormat="1" x14ac:dyDescent="0.25"/>
    <row r="951" s="28" customFormat="1" x14ac:dyDescent="0.25"/>
    <row r="952" s="28" customFormat="1" x14ac:dyDescent="0.25"/>
    <row r="953" s="28" customFormat="1" x14ac:dyDescent="0.25"/>
    <row r="954" s="28" customFormat="1" x14ac:dyDescent="0.25"/>
    <row r="955" s="28" customFormat="1" x14ac:dyDescent="0.25"/>
    <row r="956" s="28" customFormat="1" x14ac:dyDescent="0.25"/>
    <row r="957" s="28" customFormat="1" x14ac:dyDescent="0.25"/>
    <row r="958" s="28" customFormat="1" x14ac:dyDescent="0.25"/>
    <row r="959" s="28" customFormat="1" x14ac:dyDescent="0.25"/>
    <row r="960" s="28" customFormat="1" x14ac:dyDescent="0.25"/>
    <row r="961" s="28" customFormat="1" x14ac:dyDescent="0.25"/>
    <row r="962" s="28" customFormat="1" x14ac:dyDescent="0.25"/>
    <row r="963" s="28" customFormat="1" x14ac:dyDescent="0.25"/>
    <row r="964" s="28" customFormat="1" x14ac:dyDescent="0.25"/>
    <row r="965" s="28" customFormat="1" x14ac:dyDescent="0.25"/>
    <row r="966" s="28" customFormat="1" x14ac:dyDescent="0.25"/>
    <row r="967" s="28" customFormat="1" x14ac:dyDescent="0.25"/>
    <row r="968" s="28" customFormat="1" x14ac:dyDescent="0.25"/>
    <row r="969" s="28" customFormat="1" x14ac:dyDescent="0.25"/>
    <row r="970" s="28" customFormat="1" x14ac:dyDescent="0.25"/>
    <row r="971" s="28" customFormat="1" x14ac:dyDescent="0.25"/>
    <row r="972" s="28" customFormat="1" x14ac:dyDescent="0.25"/>
    <row r="973" s="28" customFormat="1" x14ac:dyDescent="0.25"/>
    <row r="974" s="28" customFormat="1" x14ac:dyDescent="0.25"/>
    <row r="975" s="28" customFormat="1" x14ac:dyDescent="0.25"/>
    <row r="976" s="28" customFormat="1" x14ac:dyDescent="0.25"/>
    <row r="977" s="28" customFormat="1" x14ac:dyDescent="0.25"/>
    <row r="978" s="28" customFormat="1" x14ac:dyDescent="0.25"/>
    <row r="979" s="28" customFormat="1" x14ac:dyDescent="0.25"/>
    <row r="980" s="28" customFormat="1" x14ac:dyDescent="0.25"/>
    <row r="981" s="28" customFormat="1" x14ac:dyDescent="0.25"/>
    <row r="982" s="28" customFormat="1" x14ac:dyDescent="0.25"/>
    <row r="983" s="28" customFormat="1" x14ac:dyDescent="0.25"/>
    <row r="984" s="28" customFormat="1" x14ac:dyDescent="0.25"/>
    <row r="985" s="28" customFormat="1" x14ac:dyDescent="0.25"/>
    <row r="986" s="28" customFormat="1" x14ac:dyDescent="0.25"/>
    <row r="987" s="28" customFormat="1" x14ac:dyDescent="0.25"/>
    <row r="988" s="28" customFormat="1" x14ac:dyDescent="0.25"/>
    <row r="989" s="28" customFormat="1" x14ac:dyDescent="0.25"/>
    <row r="990" s="28" customFormat="1" x14ac:dyDescent="0.25"/>
    <row r="991" s="28" customFormat="1" x14ac:dyDescent="0.25"/>
    <row r="992" s="28" customFormat="1" x14ac:dyDescent="0.25"/>
    <row r="993" s="28" customFormat="1" x14ac:dyDescent="0.25"/>
    <row r="994" s="28" customFormat="1" x14ac:dyDescent="0.25"/>
    <row r="995" s="28" customFormat="1" x14ac:dyDescent="0.25"/>
    <row r="996" s="28" customFormat="1" x14ac:dyDescent="0.25"/>
    <row r="997" s="28" customFormat="1" x14ac:dyDescent="0.25"/>
    <row r="998" s="28" customFormat="1" x14ac:dyDescent="0.25"/>
    <row r="999" s="28" customFormat="1" x14ac:dyDescent="0.25"/>
    <row r="1000" s="28" customFormat="1" x14ac:dyDescent="0.25"/>
    <row r="1001" s="28" customFormat="1" x14ac:dyDescent="0.25"/>
    <row r="1002" s="28" customFormat="1" x14ac:dyDescent="0.25"/>
    <row r="1003" s="28" customFormat="1" x14ac:dyDescent="0.25"/>
    <row r="1004" s="28" customFormat="1" x14ac:dyDescent="0.25"/>
    <row r="1005" s="28" customFormat="1" x14ac:dyDescent="0.25"/>
    <row r="1006" s="28" customFormat="1" x14ac:dyDescent="0.25"/>
    <row r="1007" s="28" customFormat="1" x14ac:dyDescent="0.25"/>
    <row r="1008" s="28" customFormat="1" x14ac:dyDescent="0.25"/>
    <row r="1009" s="28" customFormat="1" x14ac:dyDescent="0.25"/>
    <row r="1010" s="28" customFormat="1" x14ac:dyDescent="0.25"/>
    <row r="1011" s="28" customFormat="1" x14ac:dyDescent="0.25"/>
    <row r="1012" s="28" customFormat="1" x14ac:dyDescent="0.25"/>
    <row r="1013" s="28" customFormat="1" x14ac:dyDescent="0.25"/>
    <row r="1014" s="28" customFormat="1" x14ac:dyDescent="0.25"/>
    <row r="1015" s="28" customFormat="1" x14ac:dyDescent="0.25"/>
    <row r="1016" s="28" customFormat="1" x14ac:dyDescent="0.25"/>
    <row r="1017" s="28" customFormat="1" x14ac:dyDescent="0.25"/>
    <row r="1018" s="28" customFormat="1" x14ac:dyDescent="0.25"/>
    <row r="1019" s="28" customFormat="1" x14ac:dyDescent="0.25"/>
    <row r="1020" s="28" customFormat="1" x14ac:dyDescent="0.25"/>
    <row r="1021" s="28" customFormat="1" x14ac:dyDescent="0.25"/>
    <row r="1022" s="28" customFormat="1" x14ac:dyDescent="0.25"/>
    <row r="1023" s="28" customFormat="1" x14ac:dyDescent="0.25"/>
    <row r="1024" s="28" customFormat="1" x14ac:dyDescent="0.25"/>
    <row r="1025" s="28" customFormat="1" x14ac:dyDescent="0.25"/>
    <row r="1026" s="28" customFormat="1" x14ac:dyDescent="0.25"/>
    <row r="1027" s="28" customFormat="1" x14ac:dyDescent="0.25"/>
    <row r="1028" s="28" customFormat="1" x14ac:dyDescent="0.25"/>
    <row r="1029" s="28" customFormat="1" x14ac:dyDescent="0.25"/>
    <row r="1030" s="28" customFormat="1" x14ac:dyDescent="0.25"/>
    <row r="1031" s="28" customFormat="1" x14ac:dyDescent="0.25"/>
    <row r="1032" s="28" customFormat="1" x14ac:dyDescent="0.25"/>
    <row r="1033" s="28" customFormat="1" x14ac:dyDescent="0.25"/>
    <row r="1034" s="28" customFormat="1" x14ac:dyDescent="0.25"/>
    <row r="1035" s="28" customFormat="1" x14ac:dyDescent="0.25"/>
    <row r="1036" s="28" customFormat="1" x14ac:dyDescent="0.25"/>
    <row r="1037" s="28" customFormat="1" x14ac:dyDescent="0.25"/>
    <row r="1038" s="28" customFormat="1" x14ac:dyDescent="0.25"/>
    <row r="1039" s="28" customFormat="1" x14ac:dyDescent="0.25"/>
    <row r="1040" s="28" customFormat="1" x14ac:dyDescent="0.25"/>
    <row r="1041" s="28" customFormat="1" x14ac:dyDescent="0.25"/>
    <row r="1042" s="28" customFormat="1" x14ac:dyDescent="0.25"/>
    <row r="1043" s="28" customFormat="1" x14ac:dyDescent="0.25"/>
    <row r="1044" s="28" customFormat="1" x14ac:dyDescent="0.25"/>
    <row r="1045" s="28" customFormat="1" x14ac:dyDescent="0.25"/>
    <row r="1046" s="28" customFormat="1" x14ac:dyDescent="0.25"/>
    <row r="1047" s="28" customFormat="1" x14ac:dyDescent="0.25"/>
    <row r="1048" s="28" customFormat="1" x14ac:dyDescent="0.25"/>
    <row r="1049" s="28" customFormat="1" x14ac:dyDescent="0.25"/>
    <row r="1050" s="28" customFormat="1" x14ac:dyDescent="0.25"/>
    <row r="1051" s="28" customFormat="1" x14ac:dyDescent="0.25"/>
    <row r="1052" s="28" customFormat="1" x14ac:dyDescent="0.25"/>
    <row r="1053" s="28" customFormat="1" x14ac:dyDescent="0.25"/>
    <row r="1054" s="28" customFormat="1" x14ac:dyDescent="0.25"/>
    <row r="1055" s="28" customFormat="1" x14ac:dyDescent="0.25"/>
    <row r="1056" s="28" customFormat="1" x14ac:dyDescent="0.25"/>
    <row r="1057" s="28" customFormat="1" x14ac:dyDescent="0.25"/>
    <row r="1058" s="28" customFormat="1" x14ac:dyDescent="0.25"/>
    <row r="1059" s="28" customFormat="1" x14ac:dyDescent="0.25"/>
    <row r="1060" s="28" customFormat="1" x14ac:dyDescent="0.25"/>
    <row r="1061" s="28" customFormat="1" x14ac:dyDescent="0.25"/>
    <row r="1062" s="28" customFormat="1" x14ac:dyDescent="0.25"/>
    <row r="1063" s="28" customFormat="1" x14ac:dyDescent="0.25"/>
    <row r="1064" s="28" customFormat="1" x14ac:dyDescent="0.25"/>
    <row r="1065" s="28" customFormat="1" x14ac:dyDescent="0.25"/>
    <row r="1066" s="28" customFormat="1" x14ac:dyDescent="0.25"/>
    <row r="1067" s="28" customFormat="1" x14ac:dyDescent="0.25"/>
    <row r="1068" s="28" customFormat="1" x14ac:dyDescent="0.25"/>
    <row r="1069" s="28" customFormat="1" x14ac:dyDescent="0.25"/>
    <row r="1070" s="28" customFormat="1" x14ac:dyDescent="0.25"/>
    <row r="1071" s="28" customFormat="1" x14ac:dyDescent="0.25"/>
    <row r="1072" s="28" customFormat="1" x14ac:dyDescent="0.25"/>
    <row r="1073" s="28" customFormat="1" x14ac:dyDescent="0.25"/>
    <row r="1074" s="28" customFormat="1" x14ac:dyDescent="0.25"/>
    <row r="1075" s="28" customFormat="1" x14ac:dyDescent="0.25"/>
    <row r="1076" s="28" customFormat="1" x14ac:dyDescent="0.25"/>
    <row r="1077" s="28" customFormat="1" x14ac:dyDescent="0.25"/>
    <row r="1078" s="28" customFormat="1" x14ac:dyDescent="0.25"/>
    <row r="1079" s="28" customFormat="1" x14ac:dyDescent="0.25"/>
    <row r="1080" s="28" customFormat="1" x14ac:dyDescent="0.25"/>
    <row r="1081" s="28" customFormat="1" x14ac:dyDescent="0.25"/>
    <row r="1082" s="28" customFormat="1" x14ac:dyDescent="0.25"/>
    <row r="1083" s="28" customFormat="1" x14ac:dyDescent="0.25"/>
    <row r="1084" s="28" customFormat="1" x14ac:dyDescent="0.25"/>
    <row r="1085" s="28" customFormat="1" x14ac:dyDescent="0.25"/>
    <row r="1086" s="28" customFormat="1" x14ac:dyDescent="0.25"/>
    <row r="1087" s="28" customFormat="1" x14ac:dyDescent="0.25"/>
    <row r="1088" s="28" customFormat="1" x14ac:dyDescent="0.25"/>
    <row r="1089" s="28" customFormat="1" x14ac:dyDescent="0.25"/>
    <row r="1090" s="28" customFormat="1" x14ac:dyDescent="0.25"/>
    <row r="1091" s="28" customFormat="1" x14ac:dyDescent="0.25"/>
    <row r="1092" s="28" customFormat="1" x14ac:dyDescent="0.25"/>
    <row r="1093" s="28" customFormat="1" x14ac:dyDescent="0.25"/>
    <row r="1094" s="28" customFormat="1" x14ac:dyDescent="0.25"/>
    <row r="1095" s="28" customFormat="1" x14ac:dyDescent="0.25"/>
    <row r="1096" s="28" customFormat="1" x14ac:dyDescent="0.25"/>
    <row r="1097" s="28" customFormat="1" x14ac:dyDescent="0.25"/>
    <row r="1098" s="28" customFormat="1" x14ac:dyDescent="0.25"/>
    <row r="1099" s="28" customFormat="1" x14ac:dyDescent="0.25"/>
    <row r="1100" s="28" customFormat="1" x14ac:dyDescent="0.25"/>
    <row r="1101" s="28" customFormat="1" x14ac:dyDescent="0.25"/>
    <row r="1102" s="28" customFormat="1" x14ac:dyDescent="0.25"/>
    <row r="1103" s="28" customFormat="1" x14ac:dyDescent="0.25"/>
    <row r="1104" s="28" customFormat="1" x14ac:dyDescent="0.25"/>
    <row r="1105" s="28" customFormat="1" x14ac:dyDescent="0.25"/>
    <row r="1106" s="28" customFormat="1" x14ac:dyDescent="0.25"/>
    <row r="1107" s="28" customFormat="1" x14ac:dyDescent="0.25"/>
    <row r="1108" s="28" customFormat="1" x14ac:dyDescent="0.25"/>
    <row r="1109" s="28" customFormat="1" x14ac:dyDescent="0.25"/>
    <row r="1110" s="28" customFormat="1" x14ac:dyDescent="0.25"/>
    <row r="1111" s="28" customFormat="1" x14ac:dyDescent="0.25"/>
    <row r="1112" s="28" customFormat="1" x14ac:dyDescent="0.25"/>
    <row r="1113" s="28" customFormat="1" x14ac:dyDescent="0.25"/>
    <row r="1114" s="28" customFormat="1" x14ac:dyDescent="0.25"/>
    <row r="1115" s="28" customFormat="1" x14ac:dyDescent="0.25"/>
    <row r="1116" s="28" customFormat="1" x14ac:dyDescent="0.25"/>
    <row r="1117" s="28" customFormat="1" x14ac:dyDescent="0.25"/>
    <row r="1118" s="28" customFormat="1" x14ac:dyDescent="0.25"/>
    <row r="1119" s="28" customFormat="1" x14ac:dyDescent="0.25"/>
    <row r="1120" s="28" customFormat="1" x14ac:dyDescent="0.25"/>
    <row r="1121" s="28" customFormat="1" x14ac:dyDescent="0.25"/>
    <row r="1122" s="28" customFormat="1" x14ac:dyDescent="0.25"/>
    <row r="1123" s="28" customFormat="1" x14ac:dyDescent="0.25"/>
    <row r="1124" s="28" customFormat="1" x14ac:dyDescent="0.25"/>
    <row r="1125" s="28" customFormat="1" x14ac:dyDescent="0.25"/>
    <row r="1126" s="28" customFormat="1" x14ac:dyDescent="0.25"/>
    <row r="1127" s="28" customFormat="1" x14ac:dyDescent="0.25"/>
    <row r="1128" s="28" customFormat="1" x14ac:dyDescent="0.25"/>
    <row r="1129" s="28" customFormat="1" x14ac:dyDescent="0.25"/>
    <row r="1130" s="28" customFormat="1" x14ac:dyDescent="0.25"/>
    <row r="1131" s="28" customFormat="1" x14ac:dyDescent="0.25"/>
    <row r="1132" s="28" customFormat="1" x14ac:dyDescent="0.25"/>
    <row r="1133" s="28" customFormat="1" x14ac:dyDescent="0.25"/>
    <row r="1134" s="28" customFormat="1" x14ac:dyDescent="0.25"/>
    <row r="1135" s="28" customFormat="1" x14ac:dyDescent="0.25"/>
    <row r="1136" s="28" customFormat="1" x14ac:dyDescent="0.25"/>
    <row r="1137" s="28" customFormat="1" x14ac:dyDescent="0.25"/>
    <row r="1138" s="28" customFormat="1" x14ac:dyDescent="0.25"/>
    <row r="1139" s="28" customFormat="1" x14ac:dyDescent="0.25"/>
    <row r="1140" s="28" customFormat="1" x14ac:dyDescent="0.25"/>
    <row r="1141" s="28" customFormat="1" x14ac:dyDescent="0.25"/>
    <row r="1142" s="28" customFormat="1" x14ac:dyDescent="0.25"/>
    <row r="1143" s="28" customFormat="1" x14ac:dyDescent="0.25"/>
    <row r="1144" s="28" customFormat="1" x14ac:dyDescent="0.25"/>
    <row r="1145" s="28" customFormat="1" x14ac:dyDescent="0.25"/>
    <row r="1146" s="28" customFormat="1" x14ac:dyDescent="0.25"/>
    <row r="1147" s="28" customFormat="1" x14ac:dyDescent="0.25"/>
    <row r="1148" s="28" customFormat="1" x14ac:dyDescent="0.25"/>
    <row r="1149" s="28" customFormat="1" x14ac:dyDescent="0.25"/>
    <row r="1150" s="28" customFormat="1" x14ac:dyDescent="0.25"/>
    <row r="1151" s="28" customFormat="1" x14ac:dyDescent="0.25"/>
    <row r="1152" s="28" customFormat="1" x14ac:dyDescent="0.25"/>
    <row r="1153" s="28" customFormat="1" x14ac:dyDescent="0.25"/>
    <row r="1154" s="28" customFormat="1" x14ac:dyDescent="0.25"/>
    <row r="1155" s="28" customFormat="1" x14ac:dyDescent="0.25"/>
    <row r="1156" s="28" customFormat="1" x14ac:dyDescent="0.25"/>
    <row r="1157" s="28" customFormat="1" x14ac:dyDescent="0.25"/>
    <row r="1158" s="28" customFormat="1" x14ac:dyDescent="0.25"/>
    <row r="1159" s="28" customFormat="1" x14ac:dyDescent="0.25"/>
    <row r="1160" s="28" customFormat="1" x14ac:dyDescent="0.25"/>
    <row r="1161" s="28" customFormat="1" x14ac:dyDescent="0.25"/>
    <row r="1162" s="28" customFormat="1" x14ac:dyDescent="0.25"/>
    <row r="1163" s="28" customFormat="1" x14ac:dyDescent="0.25"/>
    <row r="1164" s="28" customFormat="1" x14ac:dyDescent="0.25"/>
    <row r="1165" s="28" customFormat="1" x14ac:dyDescent="0.25"/>
    <row r="1166" s="28" customFormat="1" x14ac:dyDescent="0.25"/>
    <row r="1167" s="28" customFormat="1" x14ac:dyDescent="0.25"/>
    <row r="1168" s="28" customFormat="1" x14ac:dyDescent="0.25"/>
    <row r="1169" s="28" customFormat="1" x14ac:dyDescent="0.25"/>
    <row r="1170" s="28" customFormat="1" x14ac:dyDescent="0.25"/>
    <row r="1171" s="28" customFormat="1" x14ac:dyDescent="0.25"/>
    <row r="1172" s="28" customFormat="1" x14ac:dyDescent="0.25"/>
    <row r="1173" s="28" customFormat="1" x14ac:dyDescent="0.25"/>
    <row r="1174" s="28" customFormat="1" x14ac:dyDescent="0.25"/>
    <row r="1175" s="28" customFormat="1" x14ac:dyDescent="0.25"/>
    <row r="1176" s="28" customFormat="1" x14ac:dyDescent="0.25"/>
    <row r="1177" s="28" customFormat="1" x14ac:dyDescent="0.25"/>
    <row r="1178" s="28" customFormat="1" x14ac:dyDescent="0.25"/>
    <row r="1179" s="28" customFormat="1" x14ac:dyDescent="0.25"/>
    <row r="1180" s="28" customFormat="1" x14ac:dyDescent="0.25"/>
  </sheetData>
  <sheetProtection algorithmName="SHA-512" hashValue="2Nctqub2QRTq5A0PFzIP5WTGuJijHsY8R+LcYtFXyl0id0kAusvq8HCe2QLa5D3eKQcEq0DhqMxZiAaFgFHz6g==" saltValue="t7vSuCPKWHrluShMdvfhDg==" spinCount="100000" sheet="1" selectLockedCells="1"/>
  <mergeCells count="350">
    <mergeCell ref="B344:E344"/>
    <mergeCell ref="D345:E345"/>
    <mergeCell ref="B346:H346"/>
    <mergeCell ref="B348:E348"/>
    <mergeCell ref="D349:E349"/>
    <mergeCell ref="B350:H350"/>
    <mergeCell ref="B332:E332"/>
    <mergeCell ref="D333:E333"/>
    <mergeCell ref="B334:H334"/>
    <mergeCell ref="B336:E336"/>
    <mergeCell ref="D337:E337"/>
    <mergeCell ref="B338:H338"/>
    <mergeCell ref="B340:E340"/>
    <mergeCell ref="D341:E341"/>
    <mergeCell ref="B342:H342"/>
    <mergeCell ref="D245:E245"/>
    <mergeCell ref="B246:H246"/>
    <mergeCell ref="B248:E248"/>
    <mergeCell ref="D249:E249"/>
    <mergeCell ref="B250:H250"/>
    <mergeCell ref="B252:E252"/>
    <mergeCell ref="D253:E253"/>
    <mergeCell ref="B254:H254"/>
    <mergeCell ref="B324:E324"/>
    <mergeCell ref="B322:H322"/>
    <mergeCell ref="D317:E317"/>
    <mergeCell ref="B318:H318"/>
    <mergeCell ref="B320:E320"/>
    <mergeCell ref="B308:E308"/>
    <mergeCell ref="D313:E313"/>
    <mergeCell ref="B314:H314"/>
    <mergeCell ref="B316:E316"/>
    <mergeCell ref="D309:E309"/>
    <mergeCell ref="B310:H310"/>
    <mergeCell ref="B312:E312"/>
    <mergeCell ref="D279:E279"/>
    <mergeCell ref="B280:H280"/>
    <mergeCell ref="B282:E282"/>
    <mergeCell ref="D287:E287"/>
    <mergeCell ref="D233:E233"/>
    <mergeCell ref="B234:H234"/>
    <mergeCell ref="B236:E236"/>
    <mergeCell ref="D237:E237"/>
    <mergeCell ref="B238:H238"/>
    <mergeCell ref="B240:E240"/>
    <mergeCell ref="D241:E241"/>
    <mergeCell ref="B242:H242"/>
    <mergeCell ref="B244:E244"/>
    <mergeCell ref="D221:E221"/>
    <mergeCell ref="B222:H222"/>
    <mergeCell ref="B224:E224"/>
    <mergeCell ref="D225:E225"/>
    <mergeCell ref="B226:H226"/>
    <mergeCell ref="B228:E228"/>
    <mergeCell ref="D229:E229"/>
    <mergeCell ref="B230:H230"/>
    <mergeCell ref="B232:E232"/>
    <mergeCell ref="B212:E212"/>
    <mergeCell ref="D213:E213"/>
    <mergeCell ref="B214:H214"/>
    <mergeCell ref="B216:E216"/>
    <mergeCell ref="D217:E217"/>
    <mergeCell ref="B218:H218"/>
    <mergeCell ref="B220:E220"/>
    <mergeCell ref="D205:E205"/>
    <mergeCell ref="B206:H206"/>
    <mergeCell ref="B208:E208"/>
    <mergeCell ref="D209:E209"/>
    <mergeCell ref="B210:H210"/>
    <mergeCell ref="B34:D34"/>
    <mergeCell ref="F34:G34"/>
    <mergeCell ref="B35:D35"/>
    <mergeCell ref="F35:G35"/>
    <mergeCell ref="B36:D36"/>
    <mergeCell ref="B25:D25"/>
    <mergeCell ref="B26:D26"/>
    <mergeCell ref="F36:G36"/>
    <mergeCell ref="B188:E188"/>
    <mergeCell ref="D157:E157"/>
    <mergeCell ref="B158:H158"/>
    <mergeCell ref="B160:E160"/>
    <mergeCell ref="B178:H178"/>
    <mergeCell ref="B180:E180"/>
    <mergeCell ref="D165:E165"/>
    <mergeCell ref="B166:H166"/>
    <mergeCell ref="B168:E168"/>
    <mergeCell ref="D161:E161"/>
    <mergeCell ref="B162:H162"/>
    <mergeCell ref="B164:E164"/>
    <mergeCell ref="B174:H174"/>
    <mergeCell ref="B176:E176"/>
    <mergeCell ref="D177:E177"/>
    <mergeCell ref="D169:E169"/>
    <mergeCell ref="B6:H13"/>
    <mergeCell ref="B2:H2"/>
    <mergeCell ref="B4:H4"/>
    <mergeCell ref="B29:E30"/>
    <mergeCell ref="B31:G31"/>
    <mergeCell ref="B32:D32"/>
    <mergeCell ref="B33:D33"/>
    <mergeCell ref="F27:G27"/>
    <mergeCell ref="F17:G26"/>
    <mergeCell ref="F15:G16"/>
    <mergeCell ref="B15:D16"/>
    <mergeCell ref="B17:D17"/>
    <mergeCell ref="B18:D18"/>
    <mergeCell ref="B19:D19"/>
    <mergeCell ref="B20:D20"/>
    <mergeCell ref="F32:G32"/>
    <mergeCell ref="F33:G33"/>
    <mergeCell ref="B21:D21"/>
    <mergeCell ref="B22:D22"/>
    <mergeCell ref="B23:D23"/>
    <mergeCell ref="B24:D24"/>
    <mergeCell ref="B454:H454"/>
    <mergeCell ref="B438:H438"/>
    <mergeCell ref="B440:E440"/>
    <mergeCell ref="D441:E441"/>
    <mergeCell ref="B450:H450"/>
    <mergeCell ref="B452:E452"/>
    <mergeCell ref="D453:E453"/>
    <mergeCell ref="B446:H446"/>
    <mergeCell ref="B448:E448"/>
    <mergeCell ref="D449:E449"/>
    <mergeCell ref="B442:H442"/>
    <mergeCell ref="B444:E444"/>
    <mergeCell ref="D445:E445"/>
    <mergeCell ref="B430:C430"/>
    <mergeCell ref="D430:G430"/>
    <mergeCell ref="B434:H434"/>
    <mergeCell ref="B436:E436"/>
    <mergeCell ref="D437:E437"/>
    <mergeCell ref="B432:E432"/>
    <mergeCell ref="D433:E433"/>
    <mergeCell ref="B424:C424"/>
    <mergeCell ref="D424:G424"/>
    <mergeCell ref="D427:E427"/>
    <mergeCell ref="B428:H428"/>
    <mergeCell ref="B426:E426"/>
    <mergeCell ref="B410:C410"/>
    <mergeCell ref="D410:G410"/>
    <mergeCell ref="D413:E413"/>
    <mergeCell ref="B414:H414"/>
    <mergeCell ref="B412:E412"/>
    <mergeCell ref="B420:E420"/>
    <mergeCell ref="D421:E421"/>
    <mergeCell ref="B422:H422"/>
    <mergeCell ref="B416:E416"/>
    <mergeCell ref="D417:E417"/>
    <mergeCell ref="B418:H418"/>
    <mergeCell ref="B398:E398"/>
    <mergeCell ref="D399:E399"/>
    <mergeCell ref="B400:H400"/>
    <mergeCell ref="B406:E406"/>
    <mergeCell ref="D407:E407"/>
    <mergeCell ref="B408:H408"/>
    <mergeCell ref="B402:E402"/>
    <mergeCell ref="D403:E403"/>
    <mergeCell ref="B404:H404"/>
    <mergeCell ref="B396:H396"/>
    <mergeCell ref="B388:H388"/>
    <mergeCell ref="B390:E390"/>
    <mergeCell ref="D391:E391"/>
    <mergeCell ref="B384:H384"/>
    <mergeCell ref="B386:E386"/>
    <mergeCell ref="D387:E387"/>
    <mergeCell ref="B374:E374"/>
    <mergeCell ref="D375:E375"/>
    <mergeCell ref="B392:H392"/>
    <mergeCell ref="B394:E394"/>
    <mergeCell ref="D395:E395"/>
    <mergeCell ref="B380:H380"/>
    <mergeCell ref="B382:E382"/>
    <mergeCell ref="D383:E383"/>
    <mergeCell ref="B376:H376"/>
    <mergeCell ref="B378:E378"/>
    <mergeCell ref="D379:E379"/>
    <mergeCell ref="B372:H372"/>
    <mergeCell ref="B370:E370"/>
    <mergeCell ref="D371:E371"/>
    <mergeCell ref="B368:H368"/>
    <mergeCell ref="B369:E369"/>
    <mergeCell ref="D359:E359"/>
    <mergeCell ref="B354:E354"/>
    <mergeCell ref="D355:E355"/>
    <mergeCell ref="B366:E366"/>
    <mergeCell ref="D367:E367"/>
    <mergeCell ref="B364:H364"/>
    <mergeCell ref="B360:H360"/>
    <mergeCell ref="B362:E362"/>
    <mergeCell ref="D363:E363"/>
    <mergeCell ref="B352:C352"/>
    <mergeCell ref="D352:G352"/>
    <mergeCell ref="B356:H356"/>
    <mergeCell ref="B358:E358"/>
    <mergeCell ref="B304:E304"/>
    <mergeCell ref="D305:E305"/>
    <mergeCell ref="B306:H306"/>
    <mergeCell ref="B290:C290"/>
    <mergeCell ref="D290:G290"/>
    <mergeCell ref="B300:E300"/>
    <mergeCell ref="D301:E301"/>
    <mergeCell ref="B302:H302"/>
    <mergeCell ref="B296:E296"/>
    <mergeCell ref="D297:E297"/>
    <mergeCell ref="B298:H298"/>
    <mergeCell ref="B292:E292"/>
    <mergeCell ref="D293:E293"/>
    <mergeCell ref="B294:H294"/>
    <mergeCell ref="D325:E325"/>
    <mergeCell ref="B326:H326"/>
    <mergeCell ref="B328:E328"/>
    <mergeCell ref="D329:E329"/>
    <mergeCell ref="B330:H330"/>
    <mergeCell ref="D321:E321"/>
    <mergeCell ref="B288:H288"/>
    <mergeCell ref="D283:E283"/>
    <mergeCell ref="B284:H284"/>
    <mergeCell ref="B286:E286"/>
    <mergeCell ref="B262:E262"/>
    <mergeCell ref="D263:E263"/>
    <mergeCell ref="B277:E277"/>
    <mergeCell ref="B278:E278"/>
    <mergeCell ref="D275:E275"/>
    <mergeCell ref="B276:H276"/>
    <mergeCell ref="B272:H272"/>
    <mergeCell ref="B274:E274"/>
    <mergeCell ref="B268:H268"/>
    <mergeCell ref="B270:E270"/>
    <mergeCell ref="D271:E271"/>
    <mergeCell ref="B264:H264"/>
    <mergeCell ref="B266:E266"/>
    <mergeCell ref="D267:E267"/>
    <mergeCell ref="B256:C256"/>
    <mergeCell ref="D256:G256"/>
    <mergeCell ref="B258:E258"/>
    <mergeCell ref="D259:E259"/>
    <mergeCell ref="B260:H260"/>
    <mergeCell ref="B172:E172"/>
    <mergeCell ref="D173:E173"/>
    <mergeCell ref="D185:E185"/>
    <mergeCell ref="B186:H186"/>
    <mergeCell ref="B182:H182"/>
    <mergeCell ref="B184:E184"/>
    <mergeCell ref="D181:E181"/>
    <mergeCell ref="D189:E189"/>
    <mergeCell ref="B190:H190"/>
    <mergeCell ref="B192:E192"/>
    <mergeCell ref="D193:E193"/>
    <mergeCell ref="B194:H194"/>
    <mergeCell ref="B196:E196"/>
    <mergeCell ref="D197:E197"/>
    <mergeCell ref="B198:H198"/>
    <mergeCell ref="B200:E200"/>
    <mergeCell ref="D201:E201"/>
    <mergeCell ref="B202:H202"/>
    <mergeCell ref="B204:E204"/>
    <mergeCell ref="B170:H170"/>
    <mergeCell ref="B156:E156"/>
    <mergeCell ref="D149:E149"/>
    <mergeCell ref="B150:H150"/>
    <mergeCell ref="B152:E152"/>
    <mergeCell ref="D145:E145"/>
    <mergeCell ref="B146:H146"/>
    <mergeCell ref="B148:E148"/>
    <mergeCell ref="B134:H134"/>
    <mergeCell ref="B135:E135"/>
    <mergeCell ref="B136:E136"/>
    <mergeCell ref="D153:E153"/>
    <mergeCell ref="B154:H154"/>
    <mergeCell ref="D141:E141"/>
    <mergeCell ref="B142:H142"/>
    <mergeCell ref="B144:E144"/>
    <mergeCell ref="D137:E137"/>
    <mergeCell ref="B138:H138"/>
    <mergeCell ref="B139:E139"/>
    <mergeCell ref="B140:E140"/>
    <mergeCell ref="D95:E95"/>
    <mergeCell ref="D111:E111"/>
    <mergeCell ref="B96:H96"/>
    <mergeCell ref="B98:E98"/>
    <mergeCell ref="B122:H122"/>
    <mergeCell ref="B124:E124"/>
    <mergeCell ref="B132:E132"/>
    <mergeCell ref="D133:E133"/>
    <mergeCell ref="D129:E129"/>
    <mergeCell ref="B130:H130"/>
    <mergeCell ref="D125:E125"/>
    <mergeCell ref="B126:H126"/>
    <mergeCell ref="B128:E128"/>
    <mergeCell ref="D72:G72"/>
    <mergeCell ref="B74:E74"/>
    <mergeCell ref="D75:E75"/>
    <mergeCell ref="B76:H76"/>
    <mergeCell ref="B118:C118"/>
    <mergeCell ref="B120:E120"/>
    <mergeCell ref="D121:E121"/>
    <mergeCell ref="D118:G118"/>
    <mergeCell ref="B116:H116"/>
    <mergeCell ref="B88:H88"/>
    <mergeCell ref="B84:H84"/>
    <mergeCell ref="B80:H80"/>
    <mergeCell ref="D103:E103"/>
    <mergeCell ref="B102:E102"/>
    <mergeCell ref="B112:H112"/>
    <mergeCell ref="D107:E107"/>
    <mergeCell ref="B108:H108"/>
    <mergeCell ref="B110:E110"/>
    <mergeCell ref="B100:H100"/>
    <mergeCell ref="B114:E114"/>
    <mergeCell ref="D115:E115"/>
    <mergeCell ref="D91:E91"/>
    <mergeCell ref="B92:H92"/>
    <mergeCell ref="B94:E94"/>
    <mergeCell ref="D99:E99"/>
    <mergeCell ref="B104:H104"/>
    <mergeCell ref="B106:E106"/>
    <mergeCell ref="B58:H58"/>
    <mergeCell ref="B54:H54"/>
    <mergeCell ref="D50:G50"/>
    <mergeCell ref="C43:E46"/>
    <mergeCell ref="B64:E64"/>
    <mergeCell ref="D65:E65"/>
    <mergeCell ref="B66:H66"/>
    <mergeCell ref="B68:E68"/>
    <mergeCell ref="D69:E69"/>
    <mergeCell ref="B60:E60"/>
    <mergeCell ref="D61:E61"/>
    <mergeCell ref="B78:E78"/>
    <mergeCell ref="D87:E87"/>
    <mergeCell ref="D83:E83"/>
    <mergeCell ref="B86:E86"/>
    <mergeCell ref="D79:E79"/>
    <mergeCell ref="B82:E82"/>
    <mergeCell ref="B90:E90"/>
    <mergeCell ref="B70:H70"/>
    <mergeCell ref="B62:H62"/>
    <mergeCell ref="B72:C72"/>
    <mergeCell ref="B37:D37"/>
    <mergeCell ref="F37:G37"/>
    <mergeCell ref="B38:D38"/>
    <mergeCell ref="F38:G38"/>
    <mergeCell ref="B39:D39"/>
    <mergeCell ref="F39:G39"/>
    <mergeCell ref="B56:E56"/>
    <mergeCell ref="D57:E57"/>
    <mergeCell ref="B50:C50"/>
    <mergeCell ref="B52:E52"/>
    <mergeCell ref="D53:E53"/>
    <mergeCell ref="B41:H41"/>
  </mergeCells>
  <pageMargins left="0.27559055118110237" right="0.15748031496062992" top="0.23622047244094491" bottom="0.51181102362204722" header="0.15748031496062992" footer="0.31496062992125984"/>
  <pageSetup paperSize="9" scale="85" orientation="portrait" r:id="rId1"/>
  <ignoredErrors>
    <ignoredError sqref="B53" numberStoredAsText="1"/>
  </ignoredErrors>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$F$27</xm:f>
              </x14:cfvo>
              <x14:cfvo type="num" gte="0">
                <xm:f>$F$27</xm:f>
              </x14:cfvo>
              <x14:cfIcon iconSet="3Symbols" iconId="2"/>
              <x14:cfIcon iconSet="3Symbols" iconId="2"/>
              <x14:cfIcon iconSet="3Symbols" iconId="0"/>
            </x14:iconSet>
          </x14:cfRule>
          <xm:sqref>E27</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Modelo de oferta económica a rellenar por licitadores</ExpedObservacionesDoc>
    <ExpedEnviarPixelware xmlns="d533bed5-9690-4d30-8b99-7bf4881b3392">true</ExpedEnviarPixelware>
    <ExpedObjeto xmlns="d533bed5-9690-4d30-8b99-7bf4881b3392">Obras del proyecto de ejecución de las modificaciones mecánicas de la fase 1 del desmantelamiento de la Central Nuclear Santa María de Garoña</ExpedObjeto>
    <ExpedCodigoDoc xmlns="d533bed5-9690-4d30-8b99-7bf4881b3392" xsi:nil="true"/>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F300B475-B43B-454A-8ADF-C4EFA6A41AA2}"/>
</file>

<file path=customXml/itemProps2.xml><?xml version="1.0" encoding="utf-8"?>
<ds:datastoreItem xmlns:ds="http://schemas.openxmlformats.org/officeDocument/2006/customXml" ds:itemID="{94E42A97-16A2-420F-8E3A-3C6DE85F20ED}"/>
</file>

<file path=customXml/itemProps3.xml><?xml version="1.0" encoding="utf-8"?>
<ds:datastoreItem xmlns:ds="http://schemas.openxmlformats.org/officeDocument/2006/customXml" ds:itemID="{BB9621C1-8891-459B-9D4E-F5BAC3F0E6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de oferta económica modificaciones mecánicas CNSMG - Excel</dc:title>
  <dc:creator>Almoguera Sanmiguel, Aurelio José</dc:creator>
  <cp:lastModifiedBy>Almoguera Sanmiguel, Aurelio José</cp:lastModifiedBy>
  <cp:lastPrinted>2023-10-13T12:17:57Z</cp:lastPrinted>
  <dcterms:created xsi:type="dcterms:W3CDTF">2023-01-31T12:44:50Z</dcterms:created>
  <dcterms:modified xsi:type="dcterms:W3CDTF">2023-10-16T12:04:55Z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ies>
</file>