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codeName="ThisWorkbook" defaultThemeVersion="166925"/>
  <mc:AlternateContent xmlns:mc="http://schemas.openxmlformats.org/markup-compatibility/2006">
    <mc:Choice Requires="x15">
      <x15ac:absPath xmlns:x15ac="http://schemas.microsoft.com/office/spreadsheetml/2010/11/ac" url="https://enresa-my.sharepoint.com/personal/fdoc_enresa_es/Documents/CNJC/Licitaciones/CO-TA-24-008 Canal de descarga/Licitación/Documentos Expediente/"/>
    </mc:Choice>
  </mc:AlternateContent>
  <xr:revisionPtr revIDLastSave="625" documentId="8_{101C56A4-E1C0-43D0-8C8D-1F928AA295FE}" xr6:coauthVersionLast="47" xr6:coauthVersionMax="47" xr10:uidLastSave="{06F77AB2-5D7E-43EF-A6D5-7D69F7C28301}"/>
  <workbookProtection workbookAlgorithmName="SHA-512" workbookHashValue="6Ivp3xFuTui/23RnlQ/mUhCitMaJjJRIe5ekRSknaL5QmrGmaUpiogg4FzNzAhygSpdrxj+h1n88HRnqr0QbFA==" workbookSaltValue="8YWn5LYAXRyUpftp/ZUAPQ==" workbookSpinCount="100000" lockStructure="1"/>
  <bookViews>
    <workbookView xWindow="-108" yWindow="-108" windowWidth="23256" windowHeight="12576" activeTab="1" xr2:uid="{DE064847-3501-476C-BDF7-FE00ECE82F2E}"/>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Instrucciones!$B$1:$S$20</definedName>
    <definedName name="_xlnm.Print_Area" localSheetId="1">'Modelo de oferta económica'!$B$2:$H$362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83" i="1" l="1"/>
  <c r="H279" i="1"/>
  <c r="H341" i="1"/>
  <c r="I307" i="1" l="1"/>
  <c r="J306" i="1"/>
  <c r="H307" i="1" s="1"/>
  <c r="I311" i="1"/>
  <c r="J310" i="1"/>
  <c r="H311" i="1" s="1"/>
  <c r="I315" i="1"/>
  <c r="J314" i="1"/>
  <c r="H315" i="1" s="1"/>
  <c r="I319" i="1"/>
  <c r="J318" i="1"/>
  <c r="H319" i="1" s="1"/>
  <c r="I269" i="1"/>
  <c r="J268" i="1"/>
  <c r="H269" i="1" s="1"/>
  <c r="I201" i="1"/>
  <c r="J200" i="1"/>
  <c r="H201" i="1" s="1"/>
  <c r="I341" i="1" l="1"/>
  <c r="J340" i="1"/>
  <c r="J248" i="1" l="1"/>
  <c r="I129" i="1"/>
  <c r="J128" i="1"/>
  <c r="H129" i="1" s="1"/>
  <c r="I125" i="1"/>
  <c r="J124" i="1"/>
  <c r="H125" i="1" s="1"/>
  <c r="I121" i="1"/>
  <c r="J120" i="1"/>
  <c r="H121" i="1" s="1"/>
  <c r="I117" i="1"/>
  <c r="J116" i="1"/>
  <c r="H117" i="1" s="1"/>
  <c r="I113" i="1"/>
  <c r="J112" i="1"/>
  <c r="H113" i="1" s="1"/>
  <c r="I337" i="1"/>
  <c r="I265" i="1" l="1"/>
  <c r="J264" i="1"/>
  <c r="H265" i="1" s="1"/>
  <c r="I261" i="1"/>
  <c r="J260" i="1"/>
  <c r="H261" i="1" s="1"/>
  <c r="I257" i="1"/>
  <c r="J256" i="1"/>
  <c r="H257" i="1" s="1"/>
  <c r="I253" i="1"/>
  <c r="J252" i="1"/>
  <c r="H253" i="1" s="1"/>
  <c r="I249" i="1"/>
  <c r="H249" i="1"/>
  <c r="I243" i="1"/>
  <c r="J242" i="1"/>
  <c r="H243" i="1" s="1"/>
  <c r="I239" i="1"/>
  <c r="J238" i="1"/>
  <c r="H239" i="1" s="1"/>
  <c r="I235" i="1"/>
  <c r="J234" i="1"/>
  <c r="H235" i="1" s="1"/>
  <c r="I231" i="1"/>
  <c r="J230" i="1"/>
  <c r="H231" i="1" s="1"/>
  <c r="I227" i="1"/>
  <c r="J226" i="1"/>
  <c r="H227" i="1" s="1"/>
  <c r="I223" i="1"/>
  <c r="J222" i="1"/>
  <c r="H223" i="1" s="1"/>
  <c r="I219" i="1"/>
  <c r="J218" i="1"/>
  <c r="H219" i="1" s="1"/>
  <c r="I215" i="1"/>
  <c r="J214" i="1"/>
  <c r="H215" i="1" s="1"/>
  <c r="I211" i="1"/>
  <c r="J210" i="1"/>
  <c r="H211" i="1" s="1"/>
  <c r="I207" i="1"/>
  <c r="J206" i="1"/>
  <c r="H207" i="1" s="1"/>
  <c r="H246" i="1" l="1"/>
  <c r="H204" i="1"/>
  <c r="I204" i="1"/>
  <c r="J142" i="1"/>
  <c r="H143" i="1" s="1"/>
  <c r="J344" i="1" l="1"/>
  <c r="H345" i="1" s="1"/>
  <c r="I345" i="1"/>
  <c r="J348" i="1"/>
  <c r="H349" i="1" s="1"/>
  <c r="I349" i="1"/>
  <c r="J352" i="1"/>
  <c r="H353" i="1" s="1"/>
  <c r="I353" i="1"/>
  <c r="J356" i="1"/>
  <c r="H357" i="1" s="1"/>
  <c r="I357" i="1"/>
  <c r="J360" i="1"/>
  <c r="H361" i="1" s="1"/>
  <c r="I361" i="1"/>
  <c r="J336" i="1"/>
  <c r="H337" i="1" s="1"/>
  <c r="J324" i="1"/>
  <c r="H325" i="1" s="1"/>
  <c r="I325" i="1"/>
  <c r="J328" i="1"/>
  <c r="H329" i="1" s="1"/>
  <c r="I329" i="1"/>
  <c r="J332" i="1"/>
  <c r="H333" i="1" s="1"/>
  <c r="I333" i="1"/>
  <c r="J302" i="1"/>
  <c r="H303" i="1" s="1"/>
  <c r="H300" i="1" s="1"/>
  <c r="I303" i="1"/>
  <c r="J292" i="1"/>
  <c r="H293" i="1" s="1"/>
  <c r="I293" i="1"/>
  <c r="J296" i="1"/>
  <c r="H297" i="1" s="1"/>
  <c r="I297" i="1"/>
  <c r="J274" i="1"/>
  <c r="H275" i="1" s="1"/>
  <c r="I275" i="1"/>
  <c r="J278" i="1"/>
  <c r="I279" i="1"/>
  <c r="J282" i="1"/>
  <c r="I283" i="1"/>
  <c r="J286" i="1"/>
  <c r="H287" i="1" s="1"/>
  <c r="I287" i="1"/>
  <c r="J134" i="1"/>
  <c r="H135" i="1" s="1"/>
  <c r="I135" i="1"/>
  <c r="J138" i="1"/>
  <c r="H139" i="1" s="1"/>
  <c r="I139" i="1"/>
  <c r="I143" i="1"/>
  <c r="J146" i="1"/>
  <c r="H147" i="1" s="1"/>
  <c r="I147" i="1"/>
  <c r="J150" i="1"/>
  <c r="H151" i="1" s="1"/>
  <c r="I151" i="1"/>
  <c r="J154" i="1"/>
  <c r="H155" i="1" s="1"/>
  <c r="I155" i="1"/>
  <c r="J158" i="1"/>
  <c r="H159" i="1" s="1"/>
  <c r="I159" i="1"/>
  <c r="J162" i="1"/>
  <c r="H163" i="1" s="1"/>
  <c r="I163" i="1"/>
  <c r="J166" i="1"/>
  <c r="H167" i="1" s="1"/>
  <c r="I167" i="1"/>
  <c r="J170" i="1"/>
  <c r="H171" i="1" s="1"/>
  <c r="I171" i="1"/>
  <c r="J174" i="1"/>
  <c r="H175" i="1" s="1"/>
  <c r="I175" i="1"/>
  <c r="J178" i="1"/>
  <c r="H179" i="1" s="1"/>
  <c r="I179" i="1"/>
  <c r="J184" i="1"/>
  <c r="H185" i="1" s="1"/>
  <c r="I185" i="1"/>
  <c r="I182" i="1" s="1"/>
  <c r="J188" i="1"/>
  <c r="H189" i="1" s="1"/>
  <c r="I189" i="1"/>
  <c r="J192" i="1"/>
  <c r="H193" i="1" s="1"/>
  <c r="I193" i="1"/>
  <c r="J196" i="1"/>
  <c r="H197" i="1" s="1"/>
  <c r="I197" i="1"/>
  <c r="J68" i="1"/>
  <c r="H69" i="1" s="1"/>
  <c r="I69" i="1"/>
  <c r="J72" i="1"/>
  <c r="H73" i="1" s="1"/>
  <c r="I73" i="1"/>
  <c r="J76" i="1"/>
  <c r="H77" i="1" s="1"/>
  <c r="I77" i="1"/>
  <c r="J80" i="1"/>
  <c r="H81" i="1" s="1"/>
  <c r="I81" i="1"/>
  <c r="J84" i="1"/>
  <c r="H85" i="1" s="1"/>
  <c r="I85" i="1"/>
  <c r="J88" i="1"/>
  <c r="H89" i="1" s="1"/>
  <c r="I89" i="1"/>
  <c r="J92" i="1"/>
  <c r="H93" i="1" s="1"/>
  <c r="I93" i="1"/>
  <c r="J96" i="1"/>
  <c r="H97" i="1" s="1"/>
  <c r="I97" i="1"/>
  <c r="J100" i="1"/>
  <c r="H101" i="1" s="1"/>
  <c r="I101" i="1"/>
  <c r="J104" i="1"/>
  <c r="H105" i="1" s="1"/>
  <c r="I105" i="1"/>
  <c r="J108" i="1"/>
  <c r="H109" i="1" s="1"/>
  <c r="I109" i="1"/>
  <c r="J58" i="1"/>
  <c r="H59" i="1" s="1"/>
  <c r="J62" i="1"/>
  <c r="H63" i="1" s="1"/>
  <c r="I59" i="1"/>
  <c r="I63" i="1"/>
  <c r="H322" i="1" l="1"/>
  <c r="H182" i="1"/>
  <c r="H290" i="1"/>
  <c r="H272" i="1"/>
  <c r="H132" i="1"/>
  <c r="H66" i="1"/>
  <c r="H56" i="1"/>
  <c r="I132" i="1"/>
  <c r="I322" i="1"/>
  <c r="I300" i="1"/>
  <c r="I290" i="1"/>
  <c r="I272" i="1"/>
  <c r="I66" i="1"/>
  <c r="I56" i="1"/>
  <c r="I246" i="1" l="1"/>
  <c r="E20" i="1"/>
  <c r="E19" i="1"/>
  <c r="E22" i="1"/>
  <c r="E25" i="1"/>
  <c r="E24" i="1"/>
  <c r="E26" i="1"/>
  <c r="E27" i="1"/>
  <c r="E18" i="1"/>
  <c r="E21" i="1"/>
  <c r="E23" i="1"/>
  <c r="E28" i="1" l="1"/>
</calcChain>
</file>

<file path=xl/sharedStrings.xml><?xml version="1.0" encoding="utf-8"?>
<sst xmlns="http://schemas.openxmlformats.org/spreadsheetml/2006/main" count="627" uniqueCount="278">
  <si>
    <t>CAPÍTULO 1</t>
  </si>
  <si>
    <t>Partida</t>
  </si>
  <si>
    <t>Precio Unitario</t>
  </si>
  <si>
    <t>Medición</t>
  </si>
  <si>
    <t>Importe</t>
  </si>
  <si>
    <t>m</t>
  </si>
  <si>
    <t>Ud.</t>
  </si>
  <si>
    <t>CAPÍTULO 2</t>
  </si>
  <si>
    <t>CAPÍTULO 3</t>
  </si>
  <si>
    <t>CAPÍTULO 4</t>
  </si>
  <si>
    <t>CAPÍTULO 5</t>
  </si>
  <si>
    <t>CAPÍTULO 6</t>
  </si>
  <si>
    <t>CAPÍTULO 7</t>
  </si>
  <si>
    <t>CAPÍTULO 8</t>
  </si>
  <si>
    <t>CAPÍTULO 9</t>
  </si>
  <si>
    <t>GESTIÓN DE RESIDUOS</t>
  </si>
  <si>
    <t>CONTROL DE CALIDAD</t>
  </si>
  <si>
    <t>SEGURIDAD Y SALUD</t>
  </si>
  <si>
    <t>TOTAL PROYECTO</t>
  </si>
  <si>
    <t>Importe (€)</t>
  </si>
  <si>
    <t>Precio</t>
  </si>
  <si>
    <t>MODELO DE OFERTA ECONÓMICA</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</si>
  <si>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</si>
  <si>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</si>
  <si>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</si>
  <si>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</si>
  <si>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</si>
  <si>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</si>
  <si>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</si>
  <si>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</si>
  <si>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</si>
  <si>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</si>
  <si>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</si>
  <si>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</si>
  <si>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</si>
  <si>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</si>
  <si>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</si>
  <si>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licitador solo rellenará las celdas en naranja de la pestaña "Modelo de oferta Económica", que se corresponden con el importe ofertado de cada precio unitario y partida alzada de cada una de las partidas. El archivo calcula automaticamente el importe total.</t>
  </si>
  <si>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</si>
  <si>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</si>
  <si>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</si>
  <si>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</si>
  <si>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</si>
  <si>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ANEXO 5</t>
  </si>
  <si>
    <t>010</t>
  </si>
  <si>
    <t>020</t>
  </si>
  <si>
    <t>030</t>
  </si>
  <si>
    <t>035</t>
  </si>
  <si>
    <t>040</t>
  </si>
  <si>
    <t>050</t>
  </si>
  <si>
    <t>060</t>
  </si>
  <si>
    <t>080</t>
  </si>
  <si>
    <t>m³</t>
  </si>
  <si>
    <t>090</t>
  </si>
  <si>
    <t>TOTAL CAPÍTULO 1 - ACTIVIDADES PREVIAS Y AUXILIARES</t>
  </si>
  <si>
    <t>TOTAL CAPÍTULO 2 - MOVIMIENTO DE TIERRAS</t>
  </si>
  <si>
    <t>TOTAL CAPÍTULO 3 - INSTALACIONES ELÉCTRICAS</t>
  </si>
  <si>
    <t>TOTAL CAPÍTULO 4 - INSTALACIONES HIDRÁULICAS</t>
  </si>
  <si>
    <t>TOTAL CAPÍTULO 5 - ESTRUCTURAS</t>
  </si>
  <si>
    <t>TOTAL CAPÍTULO 6 - DEMOLICIONES</t>
  </si>
  <si>
    <t>TOTAL CAPÍTULO 7 - IMPERMEABILIZACIONES Y DRENAJES</t>
  </si>
  <si>
    <t>TOTAL CAPÍTULO 8 - CONTROL DE CALIDAD</t>
  </si>
  <si>
    <t>TOTAL CAPÍTULO 9 - SEGURIDAD Y SALUD</t>
  </si>
  <si>
    <t>TOTAL CAPÍTULO 10 - GESTIÓN DE RESIDUOS</t>
  </si>
  <si>
    <t>ACTIVIDADES PREVIAS Y AUXILIARES</t>
  </si>
  <si>
    <t>h</t>
  </si>
  <si>
    <t>Documentación de Proyecto</t>
  </si>
  <si>
    <t>Ud</t>
  </si>
  <si>
    <t>Traslado y retirada de Maquinaria de movimiento de tierras a obra</t>
  </si>
  <si>
    <t>MOVIMIENTO DE TIERRAS</t>
  </si>
  <si>
    <t>m2</t>
  </si>
  <si>
    <t>Perfilado y refino de tierras.</t>
  </si>
  <si>
    <t>m3</t>
  </si>
  <si>
    <t>Relleno y Extendido de viales con suelo tolerable</t>
  </si>
  <si>
    <t>Relleno y extendido de tierras con material tolerable procedente de prestamos externos a la planta, dejando el terreno perfilado en basto, con medios mecánicos.</t>
  </si>
  <si>
    <t>Compactación de explanada en viales de acceso</t>
  </si>
  <si>
    <t>Compactación de explanada a cielo abierto, con medios mecánicos, hasta alcanzar una densidad seca no inferior al 95% de la máxima obtenida en el ensayo Proctor Modificado, realizado según UNE 103501. El precio no incluye la realización del ensayo Proctor Modificado.</t>
  </si>
  <si>
    <t>Desbroce y limpieza de terrenos planos</t>
  </si>
  <si>
    <t>Desbroce y limpieza del terreno con poco o nula pendiente, con medios mecánicos. Comprende los trabajos necesarios para retirar de las zonas previstas: pequeñas plantas, maleza, broza, maderas caídas, escombros, basuras o cualquier otro material existente, hasta una profundidad no menor que el espesor de la capa de tierra vegetal, considerando como mínima 30 cm; y carga a camión. El precio no incluye la tala de árboles ni el transporte de los materiales retirados.</t>
  </si>
  <si>
    <t>Talado de árbol</t>
  </si>
  <si>
    <t>Talado de árbol de entre 5 y 15 m de altura, de 30 a 60 cm de diámetro de tronco y copa frondosa, con motosierra y camión con cesta, con extracción del tocón, y carga manual a camión. El precio no incluye el transporte de los materiales retirados.</t>
  </si>
  <si>
    <t>110</t>
  </si>
  <si>
    <t>Desbroce y limpieza del talud del canal de Descarga</t>
  </si>
  <si>
    <t>140</t>
  </si>
  <si>
    <t>Vallado provisional de protección lámina de agua del Canal</t>
  </si>
  <si>
    <t>590</t>
  </si>
  <si>
    <t>Red vertical de protección en Canal de Descarga</t>
  </si>
  <si>
    <t>160</t>
  </si>
  <si>
    <t>Excavación de zanjas para instalaciones</t>
  </si>
  <si>
    <t>Excavación de zanjas para instalaciones hasta una profundidad de 2 m, en cualquier tipo de terreno, con medios mecánicos, y acopio en los bordes de la excavación. El precio no incluye el transporte de los materiales excavados.</t>
  </si>
  <si>
    <t>170</t>
  </si>
  <si>
    <t>Relleno de zanjas para instalaciones.</t>
  </si>
  <si>
    <t>180</t>
  </si>
  <si>
    <t>Relleno y Terraplenado de tierras.</t>
  </si>
  <si>
    <t>190</t>
  </si>
  <si>
    <t>Excavación a cielo abierto, con medios mecánicos.</t>
  </si>
  <si>
    <t>Excavación a cielo abierto, en cualquier tipo de terreno, con medios mecánicos, y carga a camión. Incluye los tiempos de espera por caracterización radiológica del terreno excavado. El precio no incluye el transporte de los materiales excavados.</t>
  </si>
  <si>
    <t>191</t>
  </si>
  <si>
    <t>Excavación a cielo abierto, con medios manuales.</t>
  </si>
  <si>
    <t>Excavación a cielo abierto, en cualquier tipo de terreno, con martillo neumático, y carga manual a camión. El precio no incluye el transporte de los materiales excavados.</t>
  </si>
  <si>
    <t>195</t>
  </si>
  <si>
    <t>Excavación fondo del canal de descarga.</t>
  </si>
  <si>
    <t>200</t>
  </si>
  <si>
    <t>Transporte de tierras o RCD's desclasificadas dentro de la obra.</t>
  </si>
  <si>
    <t>Transporte de tierras o RDC's con dumper y/o camión de los productos procedentes de la excavación de cualquier tipo de terreno dentro de la obra, a una distancia menor de 1 km. El precio incluye el tiempo de espera en obra durante las operaciones de carga, el viaje de ida, la descarga en las zonas de acopio designadas por ENRESA y el viaje de vuelta. Incluye la carga al camión para su entrega final a Gestor Autorizado. Se estima un esponjamiento del 20% del volumen inicial de tierras y/o RCD's.</t>
  </si>
  <si>
    <t>210</t>
  </si>
  <si>
    <t>Transporte de tierras o RCD's desclasificables o RBBA dentro de la obra.</t>
  </si>
  <si>
    <t>INSTALACIONES ELÉCTRICAS</t>
  </si>
  <si>
    <t>150</t>
  </si>
  <si>
    <t>Desvío provisional de instalaciones</t>
  </si>
  <si>
    <t>Desvío de instalaciones existentes bajo la Balsa de decantación. Incluye trabajos de desvío de la instalación eléctrica, alumbrado, red de tierras o CCTV, manteniendo el servicio de esta instalación durante el período de tiempo que duren los trabajos. El precio no incluye los trabajos de excavaciones para formación de zanjas por las que discurrirán los desvíos.</t>
  </si>
  <si>
    <t>330</t>
  </si>
  <si>
    <t>Acometida al nuevo Cuadro General de Alimentación.</t>
  </si>
  <si>
    <t>Línea general de alimentación fija en superficie formada por cables unipolares con conductores de cobre, RZ1-K (AS) Cca-s1b,d1,a1 5G10 mm², siendo su tensión asignada de 0,6/1 kV, bajo tubo protector de PVC liso de 75 mm de diámetro.</t>
  </si>
  <si>
    <t>340</t>
  </si>
  <si>
    <t>Cuadro General de Distribución</t>
  </si>
  <si>
    <t>Cuadro general de distribución conforme al esquema unifilar. Partirán los circuitos de alimentación a los consumidores: cuadros control y maniobra de bombas, red de tomas de corriente, alumbrado normal y de emergencia. Grado de protección IP65.</t>
  </si>
  <si>
    <t>350</t>
  </si>
  <si>
    <t>Red de distribución Alumbrado</t>
  </si>
  <si>
    <t>Red eléctrica de distribución para Alumbrado; circuitos exteriores con cableado bajo tubo protector.</t>
  </si>
  <si>
    <t>360</t>
  </si>
  <si>
    <t>Red de distribución Alumbrado Emergencia</t>
  </si>
  <si>
    <t>Red eléctrica de distribución para Alumbrado Emergencia; circuitos exteriores con cableado bajo tubo protector.</t>
  </si>
  <si>
    <t>370</t>
  </si>
  <si>
    <t>Red de distribución Fuerza en tomas de corriente</t>
  </si>
  <si>
    <t>Red eléctrica de distribución para Fuerza en tomas de corriente; circuitos exteriores con cableado bajo tubo protector.</t>
  </si>
  <si>
    <t>380</t>
  </si>
  <si>
    <t>Red de distribución Bomba pozo aspiración</t>
  </si>
  <si>
    <t>Red eléctrica de distribución para Bomba en pozo de aspiración en el fondo del canal de descarga; circuitos exteriores con cableado bajo tubo protector.</t>
  </si>
  <si>
    <t>390</t>
  </si>
  <si>
    <t>Red de distribución Bomba en arqueta de bombeo</t>
  </si>
  <si>
    <t>Red eléctrica de distribución para Bomba en arqueta de bombeo situada en la Balsa de Decantación; circuitos exteriores con cableado bajo tubo protector.</t>
  </si>
  <si>
    <t>400</t>
  </si>
  <si>
    <t>Líneas de puesta a tierra</t>
  </si>
  <si>
    <t>410</t>
  </si>
  <si>
    <t>Suministro e instalación de bomba sumergible en pozo aspiración</t>
  </si>
  <si>
    <t>411</t>
  </si>
  <si>
    <t>Instalación de bomba sumergible en arqueta de bombeo</t>
  </si>
  <si>
    <t>415</t>
  </si>
  <si>
    <t>Bomba de reserva</t>
  </si>
  <si>
    <t>INSTALACIONES HIDRÁULICAS</t>
  </si>
  <si>
    <t>420</t>
  </si>
  <si>
    <t>Tramo para vaciado del Canal de descarga</t>
  </si>
  <si>
    <t>430</t>
  </si>
  <si>
    <t>Tramo para vaciado de Balsa de Decantación</t>
  </si>
  <si>
    <t>450</t>
  </si>
  <si>
    <t>Prolongación de tubería de agua de arrastre</t>
  </si>
  <si>
    <t>460</t>
  </si>
  <si>
    <t>Prolongación y soportado de la tubería de vertido existente</t>
  </si>
  <si>
    <t>ESTRUCTURAS</t>
  </si>
  <si>
    <t>280</t>
  </si>
  <si>
    <t>Hormigón en Arqueta de Bombeo en Balsa de decantación</t>
  </si>
  <si>
    <t>Estructura de hormigón armado para formación de arqueta de bombeo de la Balsa de Decantación tal y como se refleja en la Memoria y Planos del presente proyecto, de hasta 3 m de altura, de 15 cm de espesor medio, realizada con hormigón HA-25/F/20/XC2 fabricado en central, y vertido con cubilote, y acero UNE-EN 10080 B 500 S, con una cuantía aproximada de 50 kg/m³, ejecutado en condiciones complejas. Montaje y desmontaje de sistema de encofrado con acabado tipo industrial para revestir, realizado con paneles metálicos modulares, amortizables en 150 usos. Incluso alambre de atar, separadores, pasamuros para paso de los tensores, elementos de sustentación, fijación y apuntalamiento necesarios para la estabilidad del encofrado y líquido desencofrante, para evitar la adherencia del hormigón al encofrado. El precio incluye la elaboración y el montaje de la ferralla en el lugar definitivo de su colocación en obra.</t>
  </si>
  <si>
    <t>290</t>
  </si>
  <si>
    <t>Losa de cimentación</t>
  </si>
  <si>
    <t>300</t>
  </si>
  <si>
    <t>Estructura metálica realizada con pórticos.</t>
  </si>
  <si>
    <t>kg</t>
  </si>
  <si>
    <t>Escaleras metálicas</t>
  </si>
  <si>
    <t>310</t>
  </si>
  <si>
    <t>Placa de anclaje de acero, con pernos atornillados con arandelas, tuerca y contratuerca.</t>
  </si>
  <si>
    <t>320</t>
  </si>
  <si>
    <t>Cobertura de chapa perfilada de acero.</t>
  </si>
  <si>
    <t>470</t>
  </si>
  <si>
    <t>Muro de carga de fábrica armada, de bloque de hormigón.</t>
  </si>
  <si>
    <t>480</t>
  </si>
  <si>
    <t>Anclaje químico estructural sobre hormigón, mediante cartucho de inyección de resina.</t>
  </si>
  <si>
    <t>Anclaje químico estructural realizado sobre hormigón de 20 N/mm² de resistencia característica mínima, mediante perforación de 20 mm de diámetro y 220 mm de profundidad, relleno del orificio con inyección de resina epoxi, libre de estireno, y posterior inserción de barra corrugada de acero UNE-EN 10080 B 500 S, de 12 mm de diámetro y 600 mm de longitud.</t>
  </si>
  <si>
    <t>306</t>
  </si>
  <si>
    <t>Base de mortero autonivelante</t>
  </si>
  <si>
    <t>Base para pavimento interior, de 10 mm de espesor máximo, de mortero autonivelante de cemento CT-C35-F10-AR1  según UNE-EN 13813, vertido con mezcladora-bombeadora, sobre soporte de hormigón, . El precio no incluye el soporte de hormigón.</t>
  </si>
  <si>
    <t>490</t>
  </si>
  <si>
    <t>Defensas anti inundación</t>
  </si>
  <si>
    <t>DEMOLICIONES</t>
  </si>
  <si>
    <t>220</t>
  </si>
  <si>
    <t>Demolición de muro de hormigón armado con medios mecánicos.</t>
  </si>
  <si>
    <t>520</t>
  </si>
  <si>
    <t>Retirada y Desmontaje de Pozo de Aspiración.</t>
  </si>
  <si>
    <t>Retirada y Desmontaje de Pozo de aspiración. Incluye la carga a camión. No incluye el transporte en obra ni gestión de residuos. Incluye el relleno del Pozo de Aspiración con tierras del fondo del Canal de Descarga.</t>
  </si>
  <si>
    <t>530</t>
  </si>
  <si>
    <t>Demolición de losa de cimentación</t>
  </si>
  <si>
    <t>560</t>
  </si>
  <si>
    <t>Des implantación Sistemas Eléctricos e Hidráulicos</t>
  </si>
  <si>
    <t>Desimplantación de los sistemas eléctricos e hidráulicos, haciendo entrega a ENRESA de los cuadros de distribución, válvulas y bombas empleadas en el Proyecto.</t>
  </si>
  <si>
    <t>565</t>
  </si>
  <si>
    <t>Retirada impermeabilización Balsa Decantación y Gravas de Zanja Drenante.</t>
  </si>
  <si>
    <t>Retirada con medios manuales de la impermeabilización de la Balsa de Decantación y de las gravas y demás componentes de la zanja drenante. Incluye la carga a camión de los residuos generados, pero no incluye el Transporte ni la gestión de los mismos.</t>
  </si>
  <si>
    <t>IMPERMEABILIZACIONES Y DRENAJES</t>
  </si>
  <si>
    <t>250</t>
  </si>
  <si>
    <t xml:space="preserve">Impermeabilización de balsa de decantación y zona de acopio desclasificables, con geotextil y geomembrana.  </t>
  </si>
  <si>
    <t>260</t>
  </si>
  <si>
    <t>Zanja drenante</t>
  </si>
  <si>
    <t>500</t>
  </si>
  <si>
    <t>Arqueta de lixiviados</t>
  </si>
  <si>
    <t>510</t>
  </si>
  <si>
    <t>Pozo de aspiración en fondo canal de descarga</t>
  </si>
  <si>
    <t>Ensayo de materiales de relleno y Viales de acceso</t>
  </si>
  <si>
    <t>270</t>
  </si>
  <si>
    <t>Pruebas de servicio</t>
  </si>
  <si>
    <t>Prueba de servicio de la instalación</t>
  </si>
  <si>
    <t>CAPÍTULO 10</t>
  </si>
  <si>
    <t>Transporte de residuos vegetales con camión.</t>
  </si>
  <si>
    <t>Transporte con camión de residuos vegetales producidos durante los trabajos de limpieza de solares, poda y tala de árboles, a vertedero específico, situado a 20 km de distancia. El precio incluye el tiempo de espera en obra durante las operaciones de carga, el viaje de ida, la descarga y el viaje de vuelta, pero no incluye la carga en obra.</t>
  </si>
  <si>
    <t>100</t>
  </si>
  <si>
    <t>Canon de vertido por entrega de residuos vegetales a gestor autorizado.</t>
  </si>
  <si>
    <t>Canon de vertido por entrega de residuos vegetales producidos durante los trabajos de limpieza de solares, poda y tala de árboles, en vertedero específico. El precio no incluye el transporte.</t>
  </si>
  <si>
    <t>120</t>
  </si>
  <si>
    <t>Transporte de tierras con camión.</t>
  </si>
  <si>
    <t>Transporte de tierras con camión de los productos procedentes de la excavación de cualquier tipo de terreno a vertedero específico, instalación de tratamiento de residuos de construcción y demolición externa a la obra o centro de valorización o eliminación de residuos, situado a una distancia máxima de 20 km. El precio incluye el tiempo de espera en obra durante las operaciones de carga, el viaje de ida, la descarga y el viaje de vuelta, pero no incluye la carga en obra.</t>
  </si>
  <si>
    <t>130</t>
  </si>
  <si>
    <t>Canon de vertido por entrega de tierras a gestor autorizado.</t>
  </si>
  <si>
    <t>Canon de vertido por entrega de tierras procedentes de la excavación, en vertedero específico, instalación de tratamiento de residuos de construcción y demolición externa a la obra o centro de valorización o eliminación de residuos. El precio no incluye el transporte.</t>
  </si>
  <si>
    <t>230</t>
  </si>
  <si>
    <t>Transporte de residuos inertes con camión.</t>
  </si>
  <si>
    <t>240</t>
  </si>
  <si>
    <t>Canon de vertido por entrega de residuos inertes a gestor autorizado.</t>
  </si>
  <si>
    <t>540</t>
  </si>
  <si>
    <t>Transporte de residuos metálicos con camión.</t>
  </si>
  <si>
    <t>Transporte con camión de residuos inertes metálicos producidos en obras de construcción y/o demolición, a vertedero específico, instalación de tratamiento de residuos de construcción y demolición externa a la obra o centro de valorización o eliminación de residuos, situado a 20 km de distancia. El precio incluye el tiempo de espera en obra durante las operaciones de carga, el viaje de ida, la descarga y el viaje de vuelta, pero no incluye la carga en obra.</t>
  </si>
  <si>
    <t>550</t>
  </si>
  <si>
    <t>Canon de vertido por entrega de residuos metálicos a gestor autorizado.</t>
  </si>
  <si>
    <t>Canon de vertido por entrega de residuos inertes metálicos producidos en obras de construcción y/o demolición, en vertedero específico, instalación de tratamiento de residuos de construcción y demolición externa a la obra o centro de valorización o eliminación de residuos. El precio no incluye el transporte.</t>
  </si>
  <si>
    <t>570</t>
  </si>
  <si>
    <t>Transporte de residuos plásticos con camión.</t>
  </si>
  <si>
    <t>580</t>
  </si>
  <si>
    <t>Canon de vertido por entrega de residuos plásticos a gestor autorizado.</t>
  </si>
  <si>
    <t>PROYECTO DE OBRAS PARA LOS TRABAJOS DE RETIRADA DE SEDIMENTOS RADIOLÓGICOS EN EL CANAL DE DESCARGA</t>
  </si>
  <si>
    <t>TOTAL PRECIO OFERTADO (IVA Excluido)</t>
  </si>
  <si>
    <t>Y para que conste, firmo la presente declaración en …................….......... a…..de…………...... 202…</t>
  </si>
  <si>
    <t>Generación de la Documentación de Proyecto, incluyendo los Procedimientos necesarios para la ejecución del mismo, Documentación de Calidad y generación de Documentación As Built cuando se finalice la obra</t>
  </si>
  <si>
    <t>Extendido y perfilado de tierras con medios mecánicos y refino con medios mecánicos</t>
  </si>
  <si>
    <t>Desbroce y limpieza del terreno con arbustos, con medios mecánicos y/o manuales en aquellas zonas donde la pendiente o frondosidad no permita el uso  de maquinaria. Comprende los trabajos necesarios para retirar de las zonas previstas para excavación: arbustos, pequeñas plantas, tocones, maleza, broza, maderas caídas, escombros, basuras o cualquier otro material existente, hasta una profundidad no menor que el espesor de la capa de tierra vegetal, considerando como mínima 25 cm; y carga a camión. El precio no incluye la tala de árboles ni el transporte de los materiales retirados.</t>
  </si>
  <si>
    <t>Vallado provisional de la lámina de agua, de 1,5  m de altura, compuesto por malla electrosoldada ME 20x20 Ø 8-8 B 500 T 6x2,20 UNE-EN 10080, sujeta mediante puntas planas de acero a rollizos de madera, de 10 a 12 cm de diámetro y 2,0 m de longitud, hincados en el terreno cada 2,5 m, Incluye Malla de ocultación de polietileno de alta densidad, color verde, colocada sobre la malla electrosoldada para contención de ramas o tierras que puedan caer a la lamina de agua del canal. Incluye p/p de desmontaje y montaje tanto para la protección durante los trabajos de desbrozado del talud como en la fase de relleno y terraplenado del camino de acceso a la cántara.</t>
  </si>
  <si>
    <t>Red de protección de poliamida de alta tenacidad, color blanco, de 40x40 mm de paso, con cuerda de red de calibre 8 mm y cuerda perimetral de poliamida de 12 mm de calibre anudada a la red, para su instalación en el hueco entre la pasarela del canal de descarga y el fondo del canal para que sirva de elemento retenedor de ramas,, hojas y demás elementos flotantes durante el descenso de nivel de la lamina de agua. Incluye p/p de contrapesos metálicos y/o hormigón para evitar su desplazamiento</t>
  </si>
  <si>
    <t>Relleno  de zanjas para instalaciones en los 20 primeros cm, con arena de 0 a 5 mm de diámetro y compactación en tongadas sucesivas máximo con bandeja vibrante de guiado manual, hasta alcanzar una densidad seca no inferior al 95% de la máxima obtenida en el ensayo Proctor Modificado, realizado según UNE 103501. El relleno posterior se empleara las tierras acopiadas en los bordes para su reutilización como relleno. Incluso cinta o distintivo indicador de la instalación. El precio no incluye la realización del ensayo Proctor Modificado.</t>
  </si>
  <si>
    <t>Relleno y terraplenado de tierras, mediante el extendido en tongadas de espesor no superior a 30 cm de material tolerable procedente de prestamos exteriores a la planta, que cumple los requisitos expuestos en el art. 330.3.3.3 del PG-3 y posterior compactación con medios mecánicos hasta alcanzar una densidad seca no inferior al 95% de la máxima obtenida en el ensayo Proctor Modificado, realizado según UNE 103501, y ello cuantas veces sea necesario, hasta conseguir la cota de subrasante. El precio no incluye la realización del ensayo Proctor Modificado.</t>
  </si>
  <si>
    <t>Excavación del fondo del canal de descarga, en suelo con mezcla de sedimentos húmedos y terreno granular semidenso, con medios mecánicos, y carga a camión. Se empleara una retroexcavadora tipo Caterpilar 322CL o equivalente, de brazo largo, con alcance horizontal de 18 metros. El precio no incluye el transporte de los materiales excavados. Incluye p/p de tiempos de espera para permitir la caracterización radiológica y la carga de los medios auxiliares de transporte de los contenedores de sedimentos hacia la zona de acopio.</t>
  </si>
  <si>
    <t>Transporte de tierras o RCD's desclasificables o con algún posible tipo de afección radiológica con dumper y/o camión de los productos procedentes de la excavación de cualquier tipo de terreno dentro de la obra, a una distancia menor de 1 km. El precio incluye el tiempo de espera en obra durante las operaciones de carga, caracterización radiológica de los contenedores o bultos de transporte,  el viaje de ida, la descarga en las zonas de acopio y/o Almacenes designados por ENRESA y el viaje de vuelta. Se estima un esponjamiento de un 20% sobre el volumen inicial de tierras o RCD's.</t>
  </si>
  <si>
    <t>Suministro, montaje y desmontaje de sistema de bombeo de aguas, con bomba sumergible para 10 m³/h de caudal y 15,47 mca de altura, tipo Grundfos DPK 10,80,22,5,0D o equivalente  para drenaje de aguas industriales y lodos con solidos en suspensión de hasta 50mm de 2,2kW de Potencia P2, en pozo de aspiración del fondo del canal de descarga, altura mínima de inmersión de 3 m, para la evacuación y canalización de las aguas a una cota superior y a una distancia de 250 metros máximo,  Incluye cuadro de mando de la propia bomba, que incluye botón de marcha/paro, sistema de arranque automático comandado por sondas de nivel, así como las protecciones y rearmes necesarios. Incluye kit de descenso y anclaje automático. Incluye accesorio flotador para su uso en la evacuación de las aguas remanentes que queden en el Canal una vez descienda su nivel. Incluso accesorios, uniones y piezas especiales para la instalación de las electrobombas. Grado de protección IP68.</t>
  </si>
  <si>
    <t>Suministro, montaje y desmontaje de sistema de bombeo de aguas, con bomba sumergible de 10 m³/h de caudal y 15,47 mca de altura, tipo Grundfos DPK 10,80,22,5,0D o equivalente, en arqueta de bombeo de la balse de decantación, bombeo de hasta 3 m de profundidad, para la evacuación y canalización a una cota superior y a una distancia de 250 metros máximo ,  Incluye cuadro de mando de la propia bomba, que incluirá botón de marcha/paro asi como las protecciones y rearmes necesarios. Incluye sistema de arranque automático comandado por sondas de nivel, así como las protecciones y rearmes necesarios.</t>
  </si>
  <si>
    <t>Suministro y almacenamiento en las instalaciones de ENRESA de la C.N. de Zorita de bomba sumergible de reserva en previsión de posibles fallos o rotura durante la operación de las bombas situadas en el Pozo de Aspiración o Arqueta de Bombeo, para 10 m³/h de caudal y 15,47 mca de altura. De Iguales características que las empleadas en pozo de aspiración y arqueta de bombeo.</t>
  </si>
  <si>
    <t>Conducción hidráulica mediante manguera plana reforzada para conducciones de líquidos a presión de PVC de DN 90mm y PN 6 desde pozo de aspiración en el fondo del canal de descarga hasta balsa de decantación. Incluye p/p de anclajes a estructura metálica a su paso por la pasarela del canal de las antiguas torres de refrigeración y resto de elementos incluidos en el pliego técnico.</t>
  </si>
  <si>
    <t>Conducción hidráulica desde Balsa de Decantación hasta punto de conexión con el colector de vertidos en las inmediaciones de la Balsa de neutralización. También incluye la conducción desde este punto hasta la entrada del sistema de efluentes Líquidos radiactivos situadas en el FH-20*. El tramo se ejecuta mediante una combinación de tubería de PE de DN 90 y PN 10 y manguera plana reforzada para conducciones de líquidos a presión de PVC de DN 90mm y PN 6. Incluye p/p de anclajes a estructura metálica a su paso por la pasarela del canal de descarga.</t>
  </si>
  <si>
    <t xml:space="preserve">Prolongación de la tubería de arrastre del sistema de efluentes líquidos, formada por tubo de PVC-U de 315 mm de diámetro y PN 10; unión pegada con adhesivo. Incluso líquido limpiador, adhesivo para tubos y accesorios de PVC, material auxiliar para montaje y sujeción a la semipasarela, accesorios y piezas especiales. No incluye la excavación de la zanja para su montaje. </t>
  </si>
  <si>
    <t xml:space="preserve">Prolongación y anclaje de la tubería de vertido de PE de DN110 y PN 10 existente hasta la semipasarela situada al final del canal de descarga. </t>
  </si>
  <si>
    <t>Aliviaderos Balsa de Decantacion</t>
  </si>
  <si>
    <t>Aliviaderos de la Balsa de decantación formados por 3 tubos de PVC de 125 mm de diámetro en los primeros 10 metros junto a la balsa y 1 Tubo de PVC diam 315 en el resto del trazado , para evacuación de agua. Incluye p/p de lastres y anclajes al terreno. Totalmente montando. Con origen en la Balsa de decantación y vertido final al Canal de Descarga, en un punto aguas arriba de la pasarela existente sobre el Canal de Descarga. Incluye líquido limpiador, adhesivo para tubos y accesorios de PVC, material auxiliar para montaje y sujeción a la obra, accesorios y piezas especiales.</t>
  </si>
  <si>
    <t>Losa de cimentación de hormigón armado, realizada con hormigón HA-25/F/20/XC2 fabricado en central, y vertido con cubilote, y acero UNE-EN 10080 B 500 S, con una cuantía aproximada de 85 kg/m³; acabado superficial liso mediante regla vibrante. Incluso armaduras para formación de foso de ascensor, refuerzos, pliegues, encuentros, arranques y esperas en muros, escaleras y rampas, cambios de nivel, alambre de atar, y separadores. El precio incluye la elaboración y el montaje de la ferralla en el lugar definitivo de su colocación en obra, y el encofrado lateral de la losa</t>
  </si>
  <si>
    <t>Estructura metálica realizada con pórticos y correas de acero UNE-EN 10025 S275JR, en perfiles laminados en caliente, de las series IPN, IPE, HEA, HEB o HEM o perfiles tubulares, acabado con imprimación antioxidante, con uniones soldadas y/o atornilladas en obra, con una cuantía de acero de 32,8 kg/m², para distancia entre apoyos inferior a 10 m, separación de 4 m entre pórticos y una altura de pilares de hasta 5 m. El precio incluye las soldaduras, los cortes, los despuntes, las piezas especiales, los casquillos y los elementos auxiliares de montaje</t>
  </si>
  <si>
    <t>Escaleras metálicas realizada con n perfiles laminados en caliente, de las series IPN, IPE, HEA, HEB o HEM o perfiles tubulares, acabado con imprimación antioxidante, con uniones soldadas y/o atornilladas en obra,  El precio incluye las soldaduras, los cortes, los despuntes, las piezas especiales, los casquillos y los elementos auxiliares de montaje</t>
  </si>
  <si>
    <t>Placa de anclaje de acero UNE-EN 10025 S275JR en perfil plano, con taladro central, de 250x250 mm y espesor 15 mm, y montaje sobre 4 pernos de acero corrugado UNE-EN 10080 B 500 S de 12 mm de diámetro y 30 cm de longitud total, embutidos en el hormigón fresco, y atornillados con arandelas, tuerca y contratuerca una vez endurecido el hormigón del cimiento. Incluso mortero autonivelante expansivo para relleno del espacio resultante entre el hormigón endurecido y la placa y protección anticorrosiva aplicada a las tuercas y extremos de los pernos. El precio incluye los cortes, los despuntes, las pletinas, las piezas especiales y los elementos auxiliares de montaje.</t>
  </si>
  <si>
    <t>Cobertura de chapa perfilada trapezoidal de acero prelacado, espesor 0,6 mm, 30 mm de altura de perfil y 204 mm de intereje, colocada con un solape de la chapa superior de 200 mm y un solape lateral de un trapecio y fijada mecánicamente sobre entramado ligero metálico, situada en cubierta con una pendiente mayor del 5% y en fachadas laterales. Incluso accesorios de fijación de las chapas. El precio  incluye la superficie soporte y los puntos singulares y las piezas especiales de la cobertura.</t>
  </si>
  <si>
    <t xml:space="preserve">Muro de carga de 20 cm de espesor de fábrica armada de bloque de hormigón, liso estándar, color gris, 40x20x20 cm, resistencia normalizada R10 (10 N/mm²), para revestir, con juntas horizontales y verticales de 10 mm de espesor, junta rehundida, recibida con mortero de cemento industrial, color gris, M-7,5, suministrado a granel, reforzado con hormigón de relleno, HA-25/F/12/XC2, preparado en obra, vertido con cubilote, volumen 0,125 m³/m², en pilastras interiores; y acero UNE-EN 10080 B 500 S, cuantía 15 kg/m². </t>
  </si>
  <si>
    <t>Solución de paneles modulares rígidos de aluminio desmontables pio AQUASTOP MODULAR o equivalente que consigue una barrera anti inundación con perfiles apilables y combinables con guías laterales y palancas de compresión para garantizar la estanqueidad de la solución. No Incluye p/p de perfiles L,100,100,10 embebidos en el muro de bloque de hormigón de la zona de acopio de contenedores. Dimensionada para hueco de puerta de 4,00 metros de ancho. La modulación de la barrera se realizará con el empleo de 2 paneles rígidos modulares de 200x180 cm consecutivos unidos por un poste central embebido y anclado al fondo del canal para cubrir el hueco de 400 cm proyectado. Incluye la p/p de anclaje del poste intermedio de anclaje en solera del canal de las antiguas torres.</t>
  </si>
  <si>
    <t>Demolición de muro de hormigón armado de hasta 50 cm. de espesor con retroexcavadora con martillo rompedor, carga manual sobre camión o contenedor. El precio incluye la carga a camión y/o dumper</t>
  </si>
  <si>
    <t>Demolición de losa de cimentación de hormigón armado, de hasta 1,5 m de profundidad máxima, con retroexcavadora con martillo rompedor y equipo de oxicorte, y carga mecánica sobre camión o contenedor</t>
  </si>
  <si>
    <t>Demolicion de Estructura de Caseta de Toma de Muestras y Control</t>
  </si>
  <si>
    <t>Demolición de la estructura metálica y cerramientos de la Caseta de Toma de muestras y de Control con medios mecánicos. Incluye p/p de andamios y/o plataformas elevadoras para su completa ejecución. No incluye la p/p de Gestión de Residuos.</t>
  </si>
  <si>
    <t>Impermeabilización de balsa de decantación y zona de acopio de excavaciones convencionales, con geomembrana homogénea de policloruro de vinilo plastificado (PVC-P), con resistencia a la intemperie, de 1,2 mm de espesor, color gris, con una densidad de 1240 kg/m³ según UNE-EN ISO 1183, resistencia CBR a punzonamiento de 1,8 kN según UNE-EN ISO 12236 y una resistencia al desgarro superior a 40 kN/m, colocada con solapes, sin adherir al soporte, sobre geotextil no tejido compuesto por fibras de polipropileno unidas por agujeteado, con una resistencia a la tracción longitudinal de 21,1 kN/m, una resistencia a la tracción transversal de 24,8 kN/m, una apertura de cono al ensayo de perforación dinámica según UNE-EN ISO 13433 inferior a 9,8 mm, resistencia CBR a punzonamiento 3,9 kN y una masa superficial de 300 g/m². Incluye p/p de remates en coronación de taludes de la balsa. Incluye p/p de uniones soldadas entre laminas. Totalmente terminada.</t>
  </si>
  <si>
    <t>Zanja drenante en fondo de Balsa de Decantación, en cuyo fondo se dispone un tubo ranurado de PVC de doble pared, la exterior corrugada y la interior lisa, color teja RAL 8023, con ranurado total a 360° en el valle del corrugado, para drenaje, rigidez anular nominal 4 kN/m², de 160 mm de diámetro nominal, 146 mm de diámetro interior, según UNE-EN 13476-1, longitud nominal 6 m, unión por copa con junta elástica de EPDM, colocado sobre cama de arena, de 10 cm de espesor, en forma de cuna para recibir el tubo y formar las pendientes, con relleno lateral y superior hasta 35 cm por encima de la generatriz superior del tubo con grava filtrante 20/40, todo ello envuelto en un geotextil no tejido compuesto por fibras de poliéster unidas por agujeteado, con una resistencia a la tracción longitudinal de 1,63 kN/m, una resistencia a la tracción transversal de 2,08 kN/m, una apertura de cono al ensayo de perforación dinámica según UNE-EN ISO 13433 inferior a 27 mm, resistencia CBR a punzonamiento 0,4 kN y una masa superficial de 200 g/m². Incluso lubricante para montaje. El precio incluye la excavación de la zanja por medios manuales, incluso la carga y retirada de tierras por medios manuales.</t>
  </si>
  <si>
    <t>Arqueta para recogida de los lixiviados en la zona de acopio de contenedores, , enterrada, construida con fábrica de ladrillo cerámico macizo, de 1/2 pie de espesor, recibido con mortero de cemento, industrial, M-5, de dimensiones interiores 100x100x100 cm, sobre solera de hormigón armado HA-25/B/20/X0+XA2 de 15 cm de espesor,  enfoscada y bruñida interiormente con mortero de cemento, industrial, con aditivo hidrófugo, M-15 formando aristas y esquinas a media caña. Incluye el picado previo de la solera del canal de las antiguas torres y la excavación de la arqueta con medios mecánicos y posterior relleno del trasdós con hormigón en masa HM-20. Incluso mortero para sellado de juntas. Incluye acabado superficial de los paramentos interiores mediante la aplicación de dos manos de pintura de poliuretano reforzada con fibras, tipo Sikafill 200 o equivalente.</t>
  </si>
  <si>
    <t>Pozo de aspiración en fondo canal de descarga formado por 2 anillos prefabricados de hormigón en masa perforados de 800 mm de diámetro interior y 500 mm de altura cada uno de ellos, para permitir el drenaje del canal. Incluye relleno de gravas en su trados, y la excavación del pozo. Los anillos se apoyarán sobre una cama de grava 40/80 de 15 cm de espesor. En la coronación del pozo de aspiración se situará una malla metálica para impedir la caída de ramas o cualquier otro objeto solido de tamaño superior a los 50 mm.</t>
  </si>
  <si>
    <t>Ensayos para la selección y control de un material de relleno de suelo tolerable en los rellenos de préstamo realizados en el proyecto. Ensayos en laboratorio: límites de Atterberg; asiento en ensayo de colapso; hinchamiento libre; Proctor Modificado; C.B.R. contenido de materia orgánica; contenido en yeso; contenido en sales solubles. Ensayos "in situ": densidad y humedad; placa de carga. Incluye 4 ensayos Proctor a realizar en: 1º- en los rellenos de camino de acceso a cántara, 2º viales de acceso a balsa de decantación 3º Vial acceso a rampa de canal de torres y 4º a diques de la balsa de decantación</t>
  </si>
  <si>
    <t>Botiquín de urgencia</t>
  </si>
  <si>
    <t>Botiquín de urgencia para caseta de obra, provisto de desinfectantes y antisépticos autorizados, gasas estériles, algodón hidrófilo, venda, esparadrapo, apósitos adhesivos, un par de tijeras, pinzas, guantes desechables, bolsa de goma para agua y hielo, antiespasmódicos, analgésicos, tónicos cardíacos de urgencia, un torniquete, un termómetro clínico y jeringuillas desechables, fijado al paramento con tornillos y tacos.</t>
  </si>
  <si>
    <t>Sistemas de protección colectiva</t>
  </si>
  <si>
    <t>Suministro y colocación de conjunto de sistemas de protección colectiva, necesarios para el cumplimiento de la normativa vigente en materia de Prevención de Riesgos Laborales</t>
  </si>
  <si>
    <t>Formación del Personal</t>
  </si>
  <si>
    <t>Formación del personal, necesaria para el cumplimiento de la normativa vigente en materia de Prevención de Riesgos Laborales.</t>
  </si>
  <si>
    <t>Equipos de Protección Individual</t>
  </si>
  <si>
    <t>Suministro de conjunto de equipos de protección individual, necesarios para el cumplimiento de la normativa vigente en materia de Prevención de Riesgos Laborales.</t>
  </si>
  <si>
    <t>Caseta para Oficinas</t>
  </si>
  <si>
    <t>Oficinas de obra y vestuarios basados en módulos prefabricados de obra. incluidos medios auxiliares para carga/descarga, transporte a obra y retirada. Totalmente colocada.</t>
  </si>
  <si>
    <t>Transporte con camión de residuos inertes de hormigones, morteros y prefabricados producidos en obras de construcción y/o demolición, a vertedero específico, instalación de tratamiento de residuos de construcción y demolición externa a la obra o centro de valorización o eliminación de residuos, situado a 20 km de distancia. El precio incluye el tiempo de espera en obra durante las operaciones de carga, el viaje de ida, la descarga y el viaje de vuelta, pero no incluye la carga en obra. Se considera un factor de conversión de 1,530 litros de Residuo inerte generado por cada m3 de hormigón demolido.</t>
  </si>
  <si>
    <t>Canon de vertido por entrega de residuos inertes de hormigones, morteros y prefabricados producidos en obras de construcción y/o demolición, en vertedero específico, instalación de tratamiento de residuos de construcción y demolición externa a la obra o centro de valorización o eliminación de residuos. El precio no incluye el transporte. Se considera un factor de conversión de 1,530 litros de Residuo inerte generado por cada m3 de hormigón demolido.</t>
  </si>
  <si>
    <t>Transporte con camión de residuos inertes plásticos producidos en obras de construcción y/o demolición, a vertedero específico, instalación de tratamiento de residuos de construcción y demolición externa a la obra o centro de valorización o eliminación de residuos, situado a 20 km de distancia. El precio incluye el tiempo de espera en obra durante las operaciones de carga, el viaje de ida, la descarga y el viaje de vuelta, pero no incluye la carga en obra. Todas mediciones parciales se han redondeado a múltiplo completo de m3 por ser la cantidad mínima a facturar en vertedero.</t>
  </si>
  <si>
    <t>Canon de vertido por entrega de residuos inertes plásticos producidos en obras de construcción y/o demolición, en vertedero específico, instalación de tratamiento de residuos de construcción y demolición externa a la obra o centro de valorización o eliminación de residuos. El precio no incluye el transporte. Todas mediciones parciales se han redondeado a múltiplo completo de m3 por ser la cantidad mínima a facturar en vertedero.</t>
  </si>
  <si>
    <t>D/Dª ................................. con domicilio en.………………..........................…., enterado de la convocatoria de procedimiento de licitación para la contratación de las obras del Proyecto de Obras para los trabajos de retirada de sedimentos radiológicos en el Canal de Descarga, expediente nº CO-TA-24-008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</si>
</sst>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6" x14ac:knownFonts="1">
    <font>
      <sz val="11"/>
      <color theme="1"/>
      <name val="Calibri"/>
      <family val="2"/>
      <scheme val="minor"/>
    </font>
    <font>
      <sz val="11"/>
      <color rgb="FF262626"/>
      <name val="Arial"/>
      <family val="2"/>
    </font>
    <font>
      <b/>
      <sz val="8"/>
      <color rgb="FF000000"/>
      <name val="Arial"/>
      <family val="2"/>
    </font>
    <font>
      <i/>
      <sz val="8"/>
      <color rgb="FF000000"/>
      <name val="Arial"/>
      <family val="2"/>
    </font>
    <font>
      <sz val="8"/>
      <color rgb="FF000000"/>
      <name val="Arial"/>
      <family val="2"/>
    </font>
    <font>
      <sz val="11"/>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b/>
      <sz val="8"/>
      <color rgb="FF000000"/>
      <name val="Calibri"/>
      <family val="2"/>
    </font>
    <font>
      <sz val="11"/>
      <color rgb="FF9C5700"/>
      <name val="Calibri"/>
      <family val="2"/>
      <scheme val="minor"/>
    </font>
    <font>
      <sz val="10"/>
      <color theme="1"/>
      <name val="ENRESA Aroma Light"/>
    </font>
    <font>
      <sz val="9"/>
      <color rgb="FF000000"/>
      <name val="ENRESA Aroma Light"/>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3" fillId="9" borderId="0" applyNumberFormat="0" applyBorder="0" applyAlignment="0" applyProtection="0"/>
  </cellStyleXfs>
  <cellXfs count="144">
    <xf numFmtId="0" fontId="0" fillId="0" borderId="0" xfId="0"/>
    <xf numFmtId="0" fontId="0" fillId="0" borderId="3" xfId="0" applyBorder="1"/>
    <xf numFmtId="0" fontId="3" fillId="0" borderId="0" xfId="0" applyFont="1" applyAlignment="1">
      <alignment horizontal="center" vertical="center"/>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2" fillId="3" borderId="7" xfId="0" applyFont="1" applyFill="1" applyBorder="1" applyAlignment="1">
      <alignment horizontal="center" vertical="center"/>
    </xf>
    <xf numFmtId="0" fontId="0" fillId="0" borderId="8" xfId="0" applyBorder="1"/>
    <xf numFmtId="4" fontId="2" fillId="3" borderId="7" xfId="0" applyNumberFormat="1" applyFont="1" applyFill="1" applyBorder="1" applyAlignment="1">
      <alignment horizontal="right" vertical="center"/>
    </xf>
    <xf numFmtId="0" fontId="2" fillId="3" borderId="7" xfId="0" applyFont="1" applyFill="1" applyBorder="1" applyAlignment="1">
      <alignment horizontal="right" vertical="center"/>
    </xf>
    <xf numFmtId="0" fontId="4" fillId="0" borderId="0" xfId="0" applyFont="1" applyAlignment="1">
      <alignment horizontal="justify" vertical="center" wrapText="1"/>
    </xf>
    <xf numFmtId="0" fontId="0" fillId="0" borderId="0" xfId="0" applyAlignment="1">
      <alignment wrapText="1"/>
    </xf>
    <xf numFmtId="0" fontId="0" fillId="0" borderId="0" xfId="0" applyAlignment="1">
      <alignment vertical="center" wrapText="1"/>
    </xf>
    <xf numFmtId="0" fontId="3" fillId="0" borderId="3" xfId="0" applyFont="1" applyBorder="1" applyAlignment="1">
      <alignment horizontal="center" vertical="center" wrapText="1"/>
    </xf>
    <xf numFmtId="0" fontId="4" fillId="0" borderId="3" xfId="0" applyFont="1" applyBorder="1" applyAlignment="1">
      <alignment horizontal="justify" vertical="center" wrapText="1"/>
    </xf>
    <xf numFmtId="0" fontId="1" fillId="0" borderId="0" xfId="0" applyFont="1" applyAlignment="1">
      <alignment horizontal="justify" vertical="center"/>
    </xf>
    <xf numFmtId="0" fontId="5" fillId="0" borderId="0" xfId="0" applyFont="1"/>
    <xf numFmtId="0" fontId="4" fillId="0" borderId="0" xfId="0" applyFont="1" applyAlignment="1">
      <alignment horizontal="center" vertical="center"/>
    </xf>
    <xf numFmtId="0" fontId="4" fillId="0" borderId="0" xfId="0" applyFont="1" applyAlignment="1">
      <alignment horizontal="right" vertical="center"/>
    </xf>
    <xf numFmtId="0" fontId="4" fillId="0" borderId="0" xfId="0" applyFont="1" applyAlignment="1">
      <alignment horizontal="justify" vertical="center"/>
    </xf>
    <xf numFmtId="0" fontId="4" fillId="0" borderId="8" xfId="0" applyFont="1" applyBorder="1" applyAlignment="1">
      <alignment horizontal="justify" vertical="center" wrapText="1"/>
    </xf>
    <xf numFmtId="0" fontId="3" fillId="0" borderId="8" xfId="0" applyFont="1" applyBorder="1" applyAlignment="1">
      <alignment horizontal="center" vertical="center" wrapText="1"/>
    </xf>
    <xf numFmtId="0" fontId="0" fillId="0" borderId="8" xfId="0" applyBorder="1" applyAlignment="1">
      <alignment wrapText="1"/>
    </xf>
    <xf numFmtId="0" fontId="4" fillId="0" borderId="3" xfId="0" applyFont="1" applyBorder="1" applyAlignment="1">
      <alignment horizontal="right" vertical="center"/>
    </xf>
    <xf numFmtId="0" fontId="0" fillId="0" borderId="14" xfId="0" applyBorder="1"/>
    <xf numFmtId="8" fontId="2" fillId="2" borderId="5" xfId="0" applyNumberFormat="1" applyFont="1" applyFill="1" applyBorder="1" applyAlignment="1">
      <alignment horizontal="center" vertical="center"/>
    </xf>
    <xf numFmtId="0" fontId="3" fillId="0" borderId="5" xfId="0" applyFont="1" applyBorder="1" applyAlignment="1">
      <alignment horizontal="center" vertical="center" wrapText="1"/>
    </xf>
    <xf numFmtId="0" fontId="0" fillId="5" borderId="0" xfId="0" applyFill="1"/>
    <xf numFmtId="4" fontId="0" fillId="0" borderId="0" xfId="0" applyNumberFormat="1"/>
    <xf numFmtId="4" fontId="0" fillId="0" borderId="0" xfId="0" applyNumberFormat="1" applyAlignment="1">
      <alignment vertical="center" wrapText="1"/>
    </xf>
    <xf numFmtId="4" fontId="4" fillId="0" borderId="0" xfId="0" applyNumberFormat="1" applyFont="1" applyAlignment="1">
      <alignment horizontal="justify" vertical="center"/>
    </xf>
    <xf numFmtId="4" fontId="0" fillId="0" borderId="3" xfId="0" applyNumberFormat="1" applyBorder="1"/>
    <xf numFmtId="4" fontId="3" fillId="0" borderId="5" xfId="0" applyNumberFormat="1" applyFont="1" applyBorder="1" applyAlignment="1">
      <alignment horizontal="center" vertical="center" wrapText="1"/>
    </xf>
    <xf numFmtId="4" fontId="3" fillId="0" borderId="0" xfId="0" applyNumberFormat="1" applyFont="1" applyAlignment="1">
      <alignment horizontal="center" vertical="center" wrapText="1"/>
    </xf>
    <xf numFmtId="4" fontId="3" fillId="0" borderId="8" xfId="0" applyNumberFormat="1" applyFont="1" applyBorder="1" applyAlignment="1">
      <alignment horizontal="center" vertical="center" wrapText="1"/>
    </xf>
    <xf numFmtId="4" fontId="4" fillId="0" borderId="8" xfId="0" applyNumberFormat="1" applyFont="1" applyBorder="1" applyAlignment="1">
      <alignment horizontal="justify" vertical="center" wrapText="1"/>
    </xf>
    <xf numFmtId="0" fontId="7" fillId="4" borderId="4" xfId="0" applyFont="1" applyFill="1" applyBorder="1" applyAlignment="1">
      <alignment horizontal="center" vertical="center"/>
    </xf>
    <xf numFmtId="0" fontId="11" fillId="5" borderId="0" xfId="0" applyFont="1" applyFill="1"/>
    <xf numFmtId="0" fontId="8" fillId="7" borderId="1" xfId="0" applyFont="1" applyFill="1" applyBorder="1" applyAlignment="1">
      <alignment vertical="center"/>
    </xf>
    <xf numFmtId="0" fontId="9" fillId="7" borderId="3" xfId="0" applyFont="1" applyFill="1" applyBorder="1" applyAlignment="1">
      <alignment vertical="center"/>
    </xf>
    <xf numFmtId="0" fontId="10" fillId="5" borderId="16" xfId="0" applyFont="1" applyFill="1" applyBorder="1" applyAlignment="1">
      <alignment wrapText="1"/>
    </xf>
    <xf numFmtId="0" fontId="10" fillId="5" borderId="6" xfId="0" applyFont="1" applyFill="1" applyBorder="1" applyAlignment="1">
      <alignment wrapText="1"/>
    </xf>
    <xf numFmtId="0" fontId="6" fillId="5" borderId="0" xfId="0" applyFont="1" applyFill="1" applyAlignment="1">
      <alignment horizontal="center" vertical="center"/>
    </xf>
    <xf numFmtId="0" fontId="8" fillId="8" borderId="4" xfId="0" applyFont="1" applyFill="1" applyBorder="1" applyAlignment="1">
      <alignment horizontal="center" vertical="center" wrapText="1"/>
    </xf>
    <xf numFmtId="0" fontId="19" fillId="5" borderId="0" xfId="0" applyFont="1" applyFill="1" applyAlignment="1">
      <alignment horizontal="center" vertical="center"/>
    </xf>
    <xf numFmtId="0" fontId="8" fillId="8" borderId="5" xfId="0" applyFont="1" applyFill="1" applyBorder="1" applyAlignment="1">
      <alignment horizontal="center" vertical="center" wrapText="1"/>
    </xf>
    <xf numFmtId="8" fontId="8" fillId="7" borderId="5" xfId="0" applyNumberFormat="1" applyFont="1" applyFill="1" applyBorder="1" applyAlignment="1">
      <alignment horizontal="right" vertical="center"/>
    </xf>
    <xf numFmtId="4" fontId="2" fillId="6" borderId="6" xfId="0" applyNumberFormat="1" applyFont="1" applyFill="1" applyBorder="1" applyAlignment="1" applyProtection="1">
      <alignment horizontal="right" vertical="center"/>
      <protection locked="0"/>
    </xf>
    <xf numFmtId="0" fontId="12" fillId="5" borderId="0" xfId="0" applyFont="1" applyFill="1" applyAlignment="1">
      <alignment horizontal="center" vertical="center"/>
    </xf>
    <xf numFmtId="0" fontId="13" fillId="5" borderId="0" xfId="0" applyFont="1" applyFill="1"/>
    <xf numFmtId="4" fontId="16" fillId="5" borderId="0" xfId="0" applyNumberFormat="1" applyFont="1" applyFill="1"/>
    <xf numFmtId="0" fontId="13" fillId="5" borderId="0" xfId="0" applyFont="1" applyFill="1" applyAlignment="1">
      <alignment vertical="center"/>
    </xf>
    <xf numFmtId="0" fontId="16" fillId="5" borderId="0" xfId="0" applyFont="1" applyFill="1"/>
    <xf numFmtId="0" fontId="6" fillId="5" borderId="0" xfId="0" applyFont="1" applyFill="1" applyAlignment="1">
      <alignment horizontal="left"/>
    </xf>
    <xf numFmtId="0" fontId="19" fillId="0" borderId="7" xfId="0" applyFont="1" applyBorder="1" applyAlignment="1" applyProtection="1">
      <alignment horizontal="center" vertical="center" wrapText="1"/>
      <protection locked="0"/>
    </xf>
    <xf numFmtId="0" fontId="6" fillId="5" borderId="0" xfId="0" applyFont="1" applyFill="1" applyAlignment="1">
      <alignment horizontal="justify" vertical="justify" wrapText="1"/>
    </xf>
    <xf numFmtId="8" fontId="21" fillId="7" borderId="5" xfId="0" applyNumberFormat="1" applyFont="1" applyFill="1" applyBorder="1" applyAlignment="1">
      <alignment horizontal="right" vertical="center"/>
    </xf>
    <xf numFmtId="0" fontId="24" fillId="0" borderId="5" xfId="0" applyFont="1" applyBorder="1" applyAlignment="1" applyProtection="1">
      <alignment horizontal="center" vertical="center" wrapText="1"/>
      <protection locked="0"/>
    </xf>
    <xf numFmtId="0" fontId="23" fillId="5" borderId="0" xfId="1" applyFill="1" applyAlignment="1" applyProtection="1">
      <alignment horizontal="left"/>
    </xf>
    <xf numFmtId="0" fontId="0" fillId="5" borderId="0" xfId="0" applyFill="1" applyProtection="1">
      <protection hidden="1"/>
    </xf>
    <xf numFmtId="0" fontId="17"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6" fillId="5" borderId="0" xfId="0" applyFont="1" applyFill="1" applyAlignment="1">
      <alignment horizontal="center" vertical="center" wrapText="1"/>
    </xf>
    <xf numFmtId="0" fontId="6" fillId="0" borderId="0" xfId="0" applyFont="1" applyAlignment="1">
      <alignment horizontal="center" vertical="center" wrapText="1"/>
    </xf>
    <xf numFmtId="0" fontId="2" fillId="3" borderId="6" xfId="0" quotePrefix="1" applyFont="1" applyFill="1" applyBorder="1" applyAlignment="1">
      <alignment horizontal="center" vertical="center"/>
    </xf>
    <xf numFmtId="2" fontId="2" fillId="3" borderId="7" xfId="0" applyNumberFormat="1" applyFont="1" applyFill="1" applyBorder="1" applyAlignment="1">
      <alignment horizontal="right" vertical="center"/>
    </xf>
    <xf numFmtId="0" fontId="22" fillId="3" borderId="7" xfId="0" applyFont="1" applyFill="1" applyBorder="1" applyAlignment="1">
      <alignment horizontal="center" vertical="center"/>
    </xf>
    <xf numFmtId="0" fontId="0" fillId="5" borderId="0" xfId="0" applyFill="1" applyAlignment="1">
      <alignment vertical="center" wrapText="1"/>
    </xf>
    <xf numFmtId="4" fontId="0" fillId="5" borderId="0" xfId="0" applyNumberFormat="1" applyFill="1" applyAlignment="1">
      <alignment vertical="center" wrapText="1"/>
    </xf>
    <xf numFmtId="2" fontId="2" fillId="3" borderId="7" xfId="0" applyNumberFormat="1" applyFont="1" applyFill="1" applyBorder="1" applyAlignment="1">
      <alignment horizontal="center" vertical="center"/>
    </xf>
    <xf numFmtId="4" fontId="2" fillId="3" borderId="7" xfId="0" applyNumberFormat="1" applyFont="1" applyFill="1" applyBorder="1" applyAlignment="1">
      <alignment horizontal="center" vertical="center"/>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2" fillId="3" borderId="1" xfId="0" applyFont="1" applyFill="1" applyBorder="1" applyAlignment="1">
      <alignment horizontal="justify" vertical="center" wrapText="1"/>
    </xf>
    <xf numFmtId="0" fontId="2" fillId="3" borderId="3" xfId="0" applyFont="1" applyFill="1" applyBorder="1" applyAlignment="1">
      <alignment horizontal="justify"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0" xfId="0" applyFont="1" applyFill="1" applyBorder="1" applyAlignment="1">
      <alignment vertical="center" wrapText="1"/>
    </xf>
    <xf numFmtId="0" fontId="2" fillId="2" borderId="3" xfId="0" applyFont="1" applyFill="1" applyBorder="1" applyAlignment="1">
      <alignment vertical="center" wrapText="1"/>
    </xf>
    <xf numFmtId="0" fontId="4" fillId="0" borderId="1"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4" xfId="0" applyFont="1" applyBorder="1" applyAlignment="1">
      <alignment horizontal="center" vertical="center"/>
    </xf>
    <xf numFmtId="0" fontId="24" fillId="5" borderId="1" xfId="0" applyFont="1" applyFill="1" applyBorder="1" applyAlignment="1" applyProtection="1">
      <alignment horizontal="center" vertical="center" wrapText="1"/>
      <protection locked="0"/>
    </xf>
    <xf numFmtId="0" fontId="24" fillId="5" borderId="3" xfId="0" applyFont="1" applyFill="1" applyBorder="1" applyAlignment="1" applyProtection="1">
      <alignment horizontal="center" vertical="center" wrapText="1"/>
      <protection locked="0"/>
    </xf>
    <xf numFmtId="0" fontId="24" fillId="5" borderId="4" xfId="0" applyFont="1" applyFill="1" applyBorder="1" applyAlignment="1" applyProtection="1">
      <alignment horizontal="center" vertical="center" wrapText="1"/>
      <protection locked="0"/>
    </xf>
    <xf numFmtId="0" fontId="3" fillId="0" borderId="8" xfId="0" applyFont="1" applyBorder="1" applyAlignment="1">
      <alignment horizontal="center" vertical="center"/>
    </xf>
    <xf numFmtId="0" fontId="3" fillId="0" borderId="3" xfId="0" applyFont="1" applyBorder="1" applyAlignment="1">
      <alignment horizontal="justify" vertical="center"/>
    </xf>
    <xf numFmtId="0" fontId="6" fillId="5" borderId="0" xfId="0" applyFont="1" applyFill="1" applyAlignment="1" applyProtection="1">
      <alignment horizontal="justify" vertical="justify" wrapText="1"/>
      <protection locked="0"/>
    </xf>
    <xf numFmtId="0" fontId="19" fillId="5" borderId="0" xfId="0" applyFont="1" applyFill="1" applyAlignment="1">
      <alignment horizontal="center"/>
    </xf>
    <xf numFmtId="0" fontId="19" fillId="5" borderId="0" xfId="0" applyFont="1" applyFill="1" applyAlignment="1">
      <alignment horizontal="center" vertical="center"/>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7" xfId="0" applyFont="1" applyBorder="1" applyAlignment="1">
      <alignment horizontal="center" vertical="center" wrapText="1"/>
    </xf>
    <xf numFmtId="0" fontId="8" fillId="8" borderId="1" xfId="0" applyFont="1" applyFill="1" applyBorder="1" applyAlignment="1">
      <alignment horizontal="center" vertical="center" wrapText="1"/>
    </xf>
    <xf numFmtId="0" fontId="8" fillId="8" borderId="3"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4" xfId="0" applyFont="1" applyFill="1" applyBorder="1" applyAlignment="1">
      <alignment horizontal="center" vertical="center" wrapText="1"/>
    </xf>
    <xf numFmtId="0" fontId="8" fillId="8" borderId="15" xfId="0" applyFont="1" applyFill="1" applyBorder="1" applyAlignment="1">
      <alignment horizontal="center" vertical="center" wrapText="1"/>
    </xf>
    <xf numFmtId="8" fontId="8" fillId="5" borderId="1" xfId="0" applyNumberFormat="1" applyFont="1" applyFill="1" applyBorder="1" applyAlignment="1">
      <alignment horizontal="right" vertical="center"/>
    </xf>
    <xf numFmtId="8" fontId="8" fillId="5" borderId="4" xfId="0" applyNumberFormat="1" applyFont="1" applyFill="1" applyBorder="1" applyAlignment="1">
      <alignment horizontal="right" vertical="center"/>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0" fillId="5" borderId="9" xfId="0" applyFill="1" applyBorder="1" applyAlignment="1">
      <alignment horizontal="center"/>
    </xf>
    <xf numFmtId="0" fontId="0" fillId="5" borderId="7" xfId="0" applyFill="1" applyBorder="1" applyAlignment="1">
      <alignment horizontal="center"/>
    </xf>
    <xf numFmtId="0" fontId="11" fillId="5" borderId="13" xfId="0" applyFont="1" applyFill="1" applyBorder="1" applyAlignment="1">
      <alignment horizontal="center" vertical="center" wrapText="1"/>
    </xf>
    <xf numFmtId="0" fontId="11" fillId="5" borderId="15" xfId="0" applyFont="1" applyFill="1" applyBorder="1" applyAlignment="1">
      <alignment horizontal="center" vertical="center" wrapText="1"/>
    </xf>
    <xf numFmtId="0" fontId="11" fillId="5" borderId="9"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7" xfId="0" applyFont="1" applyBorder="1" applyAlignment="1">
      <alignment horizontal="center" vertical="center" wrapText="1"/>
    </xf>
    <xf numFmtId="0" fontId="7" fillId="4" borderId="1" xfId="0" applyFont="1" applyFill="1" applyBorder="1" applyAlignment="1">
      <alignment horizontal="center" vertical="center"/>
    </xf>
    <xf numFmtId="0" fontId="7" fillId="4" borderId="3" xfId="0" applyFont="1" applyFill="1" applyBorder="1" applyAlignment="1">
      <alignment horizontal="center" vertical="center"/>
    </xf>
    <xf numFmtId="0" fontId="7" fillId="4" borderId="4" xfId="0" applyFont="1" applyFill="1" applyBorder="1" applyAlignment="1">
      <alignment horizontal="center" vertical="center"/>
    </xf>
    <xf numFmtId="0" fontId="25" fillId="7" borderId="13" xfId="0" applyFont="1" applyFill="1" applyBorder="1" applyAlignment="1">
      <alignment horizontal="left" vertical="center"/>
    </xf>
    <xf numFmtId="0" fontId="25" fillId="7" borderId="14" xfId="0" applyFont="1" applyFill="1" applyBorder="1" applyAlignment="1">
      <alignment horizontal="left" vertical="center"/>
    </xf>
    <xf numFmtId="0" fontId="8" fillId="8" borderId="9" xfId="0" applyFont="1" applyFill="1" applyBorder="1" applyAlignment="1">
      <alignment horizontal="center" vertical="center" wrapText="1"/>
    </xf>
    <xf numFmtId="0" fontId="8" fillId="8" borderId="7" xfId="0" applyFont="1" applyFill="1" applyBorder="1" applyAlignment="1">
      <alignment horizontal="center" vertical="center" wrapText="1"/>
    </xf>
    <xf numFmtId="0" fontId="4" fillId="0" borderId="1" xfId="0" applyFont="1" applyBorder="1" applyAlignment="1">
      <alignment horizontal="justify" vertical="center"/>
    </xf>
    <xf numFmtId="0" fontId="4" fillId="0" borderId="3" xfId="0" applyFont="1" applyBorder="1" applyAlignment="1">
      <alignment horizontal="justify" vertical="center"/>
    </xf>
    <xf numFmtId="0" fontId="4" fillId="0" borderId="4" xfId="0" applyFont="1" applyBorder="1" applyAlignment="1">
      <alignment horizontal="justify" vertical="center"/>
    </xf>
    <xf numFmtId="0" fontId="6" fillId="5" borderId="0" xfId="0" applyFont="1" applyFill="1" applyAlignment="1" applyProtection="1">
      <alignment horizontal="left"/>
      <protection locked="0"/>
    </xf>
    <xf numFmtId="0" fontId="6" fillId="5" borderId="17" xfId="0" applyFont="1" applyFill="1" applyBorder="1" applyAlignment="1" applyProtection="1">
      <alignment horizontal="center"/>
      <protection locked="0"/>
    </xf>
    <xf numFmtId="0" fontId="6" fillId="5" borderId="18" xfId="0" applyFont="1" applyFill="1" applyBorder="1" applyAlignment="1" applyProtection="1">
      <alignment horizontal="center"/>
      <protection locked="0"/>
    </xf>
    <xf numFmtId="0" fontId="6" fillId="5" borderId="19" xfId="0" applyFont="1" applyFill="1" applyBorder="1" applyAlignment="1" applyProtection="1">
      <alignment horizontal="center"/>
      <protection locked="0"/>
    </xf>
    <xf numFmtId="0" fontId="6" fillId="5" borderId="20" xfId="0" applyFont="1" applyFill="1" applyBorder="1" applyAlignment="1" applyProtection="1">
      <alignment horizontal="center"/>
      <protection locked="0"/>
    </xf>
    <xf numFmtId="0" fontId="6" fillId="5" borderId="0" xfId="0" applyFont="1" applyFill="1" applyAlignment="1" applyProtection="1">
      <alignment horizontal="center"/>
      <protection locked="0"/>
    </xf>
    <xf numFmtId="0" fontId="6" fillId="5" borderId="21" xfId="0" applyFont="1" applyFill="1" applyBorder="1" applyAlignment="1" applyProtection="1">
      <alignment horizontal="center"/>
      <protection locked="0"/>
    </xf>
    <xf numFmtId="0" fontId="6" fillId="5" borderId="22" xfId="0" applyFont="1" applyFill="1" applyBorder="1" applyAlignment="1" applyProtection="1">
      <alignment horizontal="center"/>
      <protection locked="0"/>
    </xf>
    <xf numFmtId="0" fontId="6" fillId="5" borderId="23" xfId="0" applyFont="1" applyFill="1" applyBorder="1" applyAlignment="1" applyProtection="1">
      <alignment horizontal="center"/>
      <protection locked="0"/>
    </xf>
    <xf numFmtId="0" fontId="6" fillId="5" borderId="24" xfId="0" applyFont="1" applyFill="1" applyBorder="1" applyAlignment="1" applyProtection="1">
      <alignment horizontal="center"/>
      <protection locked="0"/>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112643</xdr:colOff>
      <xdr:row>14</xdr:row>
      <xdr:rowOff>129873</xdr:rowOff>
    </xdr:from>
    <xdr:to>
      <xdr:col>4</xdr:col>
      <xdr:colOff>1332542</xdr:colOff>
      <xdr:row>15</xdr:row>
      <xdr:rowOff>454301</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171121" y="3012221"/>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4"/>
  <sheetViews>
    <sheetView zoomScale="115" zoomScaleNormal="115" workbookViewId="0"/>
  </sheetViews>
  <sheetFormatPr baseColWidth="10" defaultColWidth="11.5546875" defaultRowHeight="14.4" x14ac:dyDescent="0.3"/>
  <cols>
    <col min="1" max="1" width="2" style="58" customWidth="1"/>
    <col min="2" max="2" width="42.6640625" style="61" customWidth="1"/>
    <col min="3" max="3" width="6" style="61" customWidth="1"/>
    <col min="4" max="4" width="16.6640625" style="61" customWidth="1"/>
    <col min="5" max="5" width="15.44140625" style="58" customWidth="1"/>
    <col min="6" max="6" width="1" style="58" customWidth="1"/>
    <col min="7" max="15" width="11.5546875" style="58"/>
    <col min="16" max="16" width="13.109375" style="58" customWidth="1"/>
    <col min="17" max="17" width="2.88671875" style="58" customWidth="1"/>
    <col min="18" max="29" width="11.5546875" style="58"/>
    <col min="30" max="16384" width="11.5546875" style="61"/>
  </cols>
  <sheetData>
    <row r="1" spans="2:2" s="58" customFormat="1" ht="9.75" customHeight="1" x14ac:dyDescent="0.3"/>
    <row r="2" spans="2:2" s="58" customFormat="1" ht="9.75" customHeight="1" x14ac:dyDescent="0.3"/>
    <row r="3" spans="2:2" s="58" customFormat="1" ht="9.75" customHeight="1" x14ac:dyDescent="0.3"/>
    <row r="4" spans="2:2" s="58" customFormat="1" ht="9.75" customHeight="1" x14ac:dyDescent="0.3"/>
    <row r="5" spans="2:2" s="58" customFormat="1" ht="9.75" customHeight="1" x14ac:dyDescent="0.3"/>
    <row r="6" spans="2:2" s="58" customFormat="1" ht="20.25" customHeight="1" x14ac:dyDescent="0.4">
      <c r="B6" s="59" t="s">
        <v>30</v>
      </c>
    </row>
    <row r="7" spans="2:2" s="58" customFormat="1" ht="15" customHeight="1" x14ac:dyDescent="0.3"/>
    <row r="8" spans="2:2" s="58" customFormat="1" ht="15" customHeight="1" x14ac:dyDescent="0.3">
      <c r="B8" s="60" t="s">
        <v>41</v>
      </c>
    </row>
    <row r="9" spans="2:2" s="58" customFormat="1" ht="15" customHeight="1" x14ac:dyDescent="0.3">
      <c r="B9" s="60" t="s">
        <v>37</v>
      </c>
    </row>
    <row r="10" spans="2:2" s="58" customFormat="1" ht="15" customHeight="1" x14ac:dyDescent="0.3">
      <c r="B10" s="60" t="s">
        <v>42</v>
      </c>
    </row>
    <row r="11" spans="2:2" s="58" customFormat="1" ht="15" customHeight="1" x14ac:dyDescent="0.3">
      <c r="B11" s="60" t="s">
        <v>38</v>
      </c>
    </row>
    <row r="12" spans="2:2" s="58" customFormat="1" ht="15" customHeight="1" x14ac:dyDescent="0.3">
      <c r="B12" s="60" t="s">
        <v>40</v>
      </c>
    </row>
    <row r="13" spans="2:2" s="58" customFormat="1" ht="15" customHeight="1" x14ac:dyDescent="0.3">
      <c r="B13" s="60" t="s">
        <v>34</v>
      </c>
    </row>
    <row r="14" spans="2:2" s="58" customFormat="1" ht="15" customHeight="1" x14ac:dyDescent="0.3">
      <c r="B14" s="60" t="s">
        <v>32</v>
      </c>
    </row>
    <row r="15" spans="2:2" s="58" customFormat="1" ht="15" customHeight="1" x14ac:dyDescent="0.3">
      <c r="B15" s="60" t="s">
        <v>35</v>
      </c>
    </row>
    <row r="16" spans="2:2" s="58" customFormat="1" ht="15" customHeight="1" x14ac:dyDescent="0.3">
      <c r="B16" s="60" t="s">
        <v>36</v>
      </c>
    </row>
    <row r="17" spans="2:19" s="58" customFormat="1" ht="15" customHeight="1" x14ac:dyDescent="0.3">
      <c r="B17" s="60" t="s">
        <v>31</v>
      </c>
    </row>
    <row r="18" spans="2:19" s="58" customFormat="1" ht="15" customHeight="1" x14ac:dyDescent="0.3">
      <c r="B18" s="60" t="s">
        <v>33</v>
      </c>
    </row>
    <row r="19" spans="2:19" s="58" customFormat="1" ht="5.25" customHeight="1" x14ac:dyDescent="0.3">
      <c r="B19" s="60"/>
    </row>
    <row r="20" spans="2:19" s="58" customFormat="1" ht="47.25" customHeight="1" x14ac:dyDescent="0.3">
      <c r="B20" s="71" t="s">
        <v>39</v>
      </c>
      <c r="C20" s="72"/>
      <c r="D20" s="72"/>
      <c r="E20" s="72"/>
      <c r="F20" s="72"/>
      <c r="G20" s="72"/>
      <c r="H20" s="72"/>
      <c r="I20" s="72"/>
      <c r="J20" s="72"/>
      <c r="K20" s="72"/>
      <c r="L20" s="72"/>
      <c r="M20" s="72"/>
      <c r="N20" s="72"/>
      <c r="O20" s="72"/>
      <c r="P20" s="72"/>
      <c r="Q20" s="72"/>
      <c r="R20" s="72"/>
      <c r="S20" s="73"/>
    </row>
    <row r="21" spans="2:19" s="58" customFormat="1" x14ac:dyDescent="0.3"/>
    <row r="22" spans="2:19" s="58" customFormat="1" x14ac:dyDescent="0.3"/>
    <row r="23" spans="2:19" s="58" customFormat="1" x14ac:dyDescent="0.3"/>
    <row r="24" spans="2:19" s="58" customFormat="1" x14ac:dyDescent="0.3"/>
    <row r="25" spans="2:19" s="58" customFormat="1" x14ac:dyDescent="0.3"/>
    <row r="26" spans="2:19" s="58" customFormat="1" x14ac:dyDescent="0.3"/>
    <row r="27" spans="2:19" s="58" customFormat="1" x14ac:dyDescent="0.3"/>
    <row r="28" spans="2:19" s="58" customFormat="1" x14ac:dyDescent="0.3"/>
    <row r="29" spans="2:19" s="58" customFormat="1" x14ac:dyDescent="0.3"/>
    <row r="30" spans="2:19" s="58" customFormat="1" x14ac:dyDescent="0.3"/>
    <row r="31" spans="2:19" s="58" customFormat="1" x14ac:dyDescent="0.3"/>
    <row r="32" spans="2:19" s="58" customFormat="1" x14ac:dyDescent="0.3"/>
    <row r="33" s="58" customFormat="1" x14ac:dyDescent="0.3"/>
    <row r="34" s="58" customFormat="1" x14ac:dyDescent="0.3"/>
    <row r="35" s="58" customFormat="1" x14ac:dyDescent="0.3"/>
    <row r="36" s="58" customFormat="1" x14ac:dyDescent="0.3"/>
    <row r="37" s="58" customFormat="1" x14ac:dyDescent="0.3"/>
    <row r="38" s="58" customFormat="1" x14ac:dyDescent="0.3"/>
    <row r="39" s="58" customFormat="1" x14ac:dyDescent="0.3"/>
    <row r="40" s="58" customFormat="1" x14ac:dyDescent="0.3"/>
    <row r="41" s="58" customFormat="1" x14ac:dyDescent="0.3"/>
    <row r="42" s="58" customFormat="1" x14ac:dyDescent="0.3"/>
    <row r="43" s="58" customFormat="1" x14ac:dyDescent="0.3"/>
    <row r="44" s="58" customFormat="1" x14ac:dyDescent="0.3"/>
    <row r="45" s="58" customFormat="1" x14ac:dyDescent="0.3"/>
    <row r="46" s="58" customFormat="1" x14ac:dyDescent="0.3"/>
    <row r="47" s="58" customFormat="1" x14ac:dyDescent="0.3"/>
    <row r="48" s="58" customFormat="1" x14ac:dyDescent="0.3"/>
    <row r="49" s="58" customFormat="1" x14ac:dyDescent="0.3"/>
    <row r="50" s="58" customFormat="1" x14ac:dyDescent="0.3"/>
    <row r="51" s="58" customFormat="1" x14ac:dyDescent="0.3"/>
    <row r="52" s="58" customFormat="1" x14ac:dyDescent="0.3"/>
    <row r="53" s="58" customFormat="1" x14ac:dyDescent="0.3"/>
    <row r="54" s="58" customFormat="1" x14ac:dyDescent="0.3"/>
    <row r="55" s="58" customFormat="1" x14ac:dyDescent="0.3"/>
    <row r="56" s="58" customFormat="1" x14ac:dyDescent="0.3"/>
    <row r="57" s="58" customFormat="1" x14ac:dyDescent="0.3"/>
    <row r="58" s="58" customFormat="1" x14ac:dyDescent="0.3"/>
    <row r="59" s="58" customFormat="1" x14ac:dyDescent="0.3"/>
    <row r="60" s="58" customFormat="1" x14ac:dyDescent="0.3"/>
    <row r="61" s="58" customFormat="1" x14ac:dyDescent="0.3"/>
    <row r="62" s="58" customFormat="1" x14ac:dyDescent="0.3"/>
    <row r="63" s="58" customFormat="1" x14ac:dyDescent="0.3"/>
    <row r="64" s="58" customFormat="1" x14ac:dyDescent="0.3"/>
    <row r="65" s="58" customFormat="1" x14ac:dyDescent="0.3"/>
    <row r="66" s="58" customFormat="1" x14ac:dyDescent="0.3"/>
    <row r="67" s="58" customFormat="1" x14ac:dyDescent="0.3"/>
    <row r="68" s="58" customFormat="1" x14ac:dyDescent="0.3"/>
    <row r="69" s="58" customFormat="1" x14ac:dyDescent="0.3"/>
    <row r="70" s="58" customFormat="1" x14ac:dyDescent="0.3"/>
    <row r="71" s="58" customFormat="1" x14ac:dyDescent="0.3"/>
    <row r="72" s="58" customFormat="1" x14ac:dyDescent="0.3"/>
    <row r="73" s="58" customFormat="1" x14ac:dyDescent="0.3"/>
    <row r="74" s="58" customFormat="1" x14ac:dyDescent="0.3"/>
    <row r="75" s="58" customFormat="1" x14ac:dyDescent="0.3"/>
    <row r="76" s="58" customFormat="1" x14ac:dyDescent="0.3"/>
    <row r="77" s="58" customFormat="1" x14ac:dyDescent="0.3"/>
    <row r="78" s="58" customFormat="1" x14ac:dyDescent="0.3"/>
    <row r="79" s="58" customFormat="1" x14ac:dyDescent="0.3"/>
    <row r="80" s="58" customFormat="1" x14ac:dyDescent="0.3"/>
    <row r="81" s="58" customFormat="1" x14ac:dyDescent="0.3"/>
    <row r="82" s="58" customFormat="1" x14ac:dyDescent="0.3"/>
    <row r="83" s="58" customFormat="1" x14ac:dyDescent="0.3"/>
    <row r="84" s="58" customFormat="1" x14ac:dyDescent="0.3"/>
  </sheetData>
  <sheetProtection algorithmName="SHA-512" hashValue="ExdQgQoTNesFFH6HlknHY9zfJ+z0IiSFNc3/KsfbEYohYITFOm0m/Q7g8Y3FRLN41Yv/cYGWjtVqDbMDyLJtLw==" saltValue="OS01Y9SBmrUc58FWIn8V5w==" spinCount="100000" sheet="1" objects="1" scenarios="1" selectLockedCells="1" selectUnlockedCells="1"/>
  <mergeCells count="1">
    <mergeCell ref="B20:S20"/>
  </mergeCells>
  <pageMargins left="0.17" right="0.17" top="0.74803149606299213" bottom="0.74803149606299213" header="0.31496062992125984" footer="0.31496062992125984"/>
  <pageSetup paperSize="9" scale="6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dimension ref="A1:AB1088"/>
  <sheetViews>
    <sheetView tabSelected="1" zoomScale="115" zoomScaleNormal="115" workbookViewId="0">
      <selection activeCell="B6" sqref="B6:H13"/>
    </sheetView>
  </sheetViews>
  <sheetFormatPr baseColWidth="10" defaultRowHeight="14.4" x14ac:dyDescent="0.3"/>
  <cols>
    <col min="1" max="1" width="2" style="26" customWidth="1"/>
    <col min="2" max="2" width="9.109375" customWidth="1"/>
    <col min="3" max="3" width="9.88671875" customWidth="1"/>
    <col min="4" max="4" width="41.109375" customWidth="1"/>
    <col min="5" max="5" width="22.88671875" style="26" customWidth="1"/>
    <col min="6" max="6" width="11.5546875" style="26"/>
    <col min="7" max="7" width="9.5546875" style="26" customWidth="1"/>
    <col min="8" max="8" width="12.88671875" style="26" customWidth="1"/>
    <col min="9" max="9" width="76.33203125" style="26" customWidth="1"/>
    <col min="10" max="28" width="11.5546875" style="26"/>
  </cols>
  <sheetData>
    <row r="1" spans="2:8" s="26" customFormat="1" ht="7.5" customHeight="1" x14ac:dyDescent="0.3"/>
    <row r="2" spans="2:8" s="26" customFormat="1" ht="27.75" customHeight="1" x14ac:dyDescent="0.4">
      <c r="B2" s="92" t="s">
        <v>43</v>
      </c>
      <c r="C2" s="92"/>
      <c r="D2" s="92"/>
      <c r="E2" s="92"/>
      <c r="F2" s="92"/>
      <c r="G2" s="92"/>
      <c r="H2" s="92"/>
    </row>
    <row r="3" spans="2:8" s="26" customFormat="1" ht="9.75" customHeight="1" x14ac:dyDescent="0.3">
      <c r="B3" s="43"/>
      <c r="C3" s="43"/>
      <c r="D3" s="43"/>
      <c r="E3" s="43"/>
      <c r="F3" s="43"/>
      <c r="G3" s="43"/>
      <c r="H3" s="43"/>
    </row>
    <row r="4" spans="2:8" s="26" customFormat="1" ht="16.5" customHeight="1" x14ac:dyDescent="0.3">
      <c r="B4" s="93" t="s">
        <v>21</v>
      </c>
      <c r="C4" s="93"/>
      <c r="D4" s="93"/>
      <c r="E4" s="93"/>
      <c r="F4" s="93"/>
      <c r="G4" s="93"/>
      <c r="H4" s="93"/>
    </row>
    <row r="5" spans="2:8" s="26" customFormat="1" ht="15" customHeight="1" x14ac:dyDescent="0.3">
      <c r="B5" s="41"/>
    </row>
    <row r="6" spans="2:8" s="26" customFormat="1" ht="15" customHeight="1" x14ac:dyDescent="0.3">
      <c r="B6" s="91" t="s">
        <v>277</v>
      </c>
      <c r="C6" s="91"/>
      <c r="D6" s="91"/>
      <c r="E6" s="91"/>
      <c r="F6" s="91"/>
      <c r="G6" s="91"/>
      <c r="H6" s="91"/>
    </row>
    <row r="7" spans="2:8" s="26" customFormat="1" ht="15" customHeight="1" x14ac:dyDescent="0.3">
      <c r="B7" s="91"/>
      <c r="C7" s="91"/>
      <c r="D7" s="91"/>
      <c r="E7" s="91"/>
      <c r="F7" s="91"/>
      <c r="G7" s="91"/>
      <c r="H7" s="91"/>
    </row>
    <row r="8" spans="2:8" s="26" customFormat="1" ht="15" customHeight="1" x14ac:dyDescent="0.3">
      <c r="B8" s="91"/>
      <c r="C8" s="91"/>
      <c r="D8" s="91"/>
      <c r="E8" s="91"/>
      <c r="F8" s="91"/>
      <c r="G8" s="91"/>
      <c r="H8" s="91"/>
    </row>
    <row r="9" spans="2:8" s="26" customFormat="1" ht="15" customHeight="1" x14ac:dyDescent="0.3">
      <c r="B9" s="91"/>
      <c r="C9" s="91"/>
      <c r="D9" s="91"/>
      <c r="E9" s="91"/>
      <c r="F9" s="91"/>
      <c r="G9" s="91"/>
      <c r="H9" s="91"/>
    </row>
    <row r="10" spans="2:8" s="26" customFormat="1" ht="15" customHeight="1" x14ac:dyDescent="0.3">
      <c r="B10" s="91"/>
      <c r="C10" s="91"/>
      <c r="D10" s="91"/>
      <c r="E10" s="91"/>
      <c r="F10" s="91"/>
      <c r="G10" s="91"/>
      <c r="H10" s="91"/>
    </row>
    <row r="11" spans="2:8" s="26" customFormat="1" ht="15" customHeight="1" x14ac:dyDescent="0.3">
      <c r="B11" s="91"/>
      <c r="C11" s="91"/>
      <c r="D11" s="91"/>
      <c r="E11" s="91"/>
      <c r="F11" s="91"/>
      <c r="G11" s="91"/>
      <c r="H11" s="91"/>
    </row>
    <row r="12" spans="2:8" s="26" customFormat="1" ht="15" customHeight="1" x14ac:dyDescent="0.3">
      <c r="B12" s="91"/>
      <c r="C12" s="91"/>
      <c r="D12" s="91"/>
      <c r="E12" s="91"/>
      <c r="F12" s="91"/>
      <c r="G12" s="91"/>
      <c r="H12" s="91"/>
    </row>
    <row r="13" spans="2:8" s="26" customFormat="1" ht="15" customHeight="1" x14ac:dyDescent="0.3">
      <c r="B13" s="91"/>
      <c r="C13" s="91"/>
      <c r="D13" s="91"/>
      <c r="E13" s="91"/>
      <c r="F13" s="91"/>
      <c r="G13" s="91"/>
      <c r="H13" s="91"/>
    </row>
    <row r="14" spans="2:8" s="26" customFormat="1" ht="15" customHeight="1" thickBot="1" x14ac:dyDescent="0.35">
      <c r="B14" s="54"/>
      <c r="C14" s="54"/>
      <c r="D14" s="54"/>
      <c r="E14" s="54"/>
      <c r="F14" s="54"/>
      <c r="G14" s="54"/>
      <c r="H14" s="54"/>
    </row>
    <row r="15" spans="2:8" ht="16.5" customHeight="1" x14ac:dyDescent="0.4">
      <c r="B15" s="118" t="s">
        <v>226</v>
      </c>
      <c r="C15" s="119"/>
      <c r="D15" s="120"/>
      <c r="E15" s="39"/>
      <c r="F15" s="114" t="s">
        <v>29</v>
      </c>
      <c r="G15" s="115"/>
    </row>
    <row r="16" spans="2:8" ht="55.5" customHeight="1" thickBot="1" x14ac:dyDescent="0.45">
      <c r="B16" s="121"/>
      <c r="C16" s="122"/>
      <c r="D16" s="123"/>
      <c r="E16" s="40"/>
      <c r="F16" s="116"/>
      <c r="G16" s="117"/>
    </row>
    <row r="17" spans="2:15" ht="16.2" thickBot="1" x14ac:dyDescent="0.35">
      <c r="B17" s="124" t="s">
        <v>18</v>
      </c>
      <c r="C17" s="125"/>
      <c r="D17" s="126"/>
      <c r="E17" s="35" t="s">
        <v>19</v>
      </c>
      <c r="F17" s="108"/>
      <c r="G17" s="109"/>
      <c r="H17"/>
    </row>
    <row r="18" spans="2:15" ht="17.399999999999999" customHeight="1" thickBot="1" x14ac:dyDescent="0.45">
      <c r="B18" s="127" t="s">
        <v>54</v>
      </c>
      <c r="C18" s="128"/>
      <c r="D18" s="128"/>
      <c r="E18" s="55">
        <f>IF(I18="En este capítulo hay alguna partida con precio unitario o partida alzada sin rellenar","Sin importe por errores",+'Modelo de oferta económica'!H56)</f>
        <v>0</v>
      </c>
      <c r="F18" s="110"/>
      <c r="G18" s="111"/>
      <c r="H18" s="27"/>
      <c r="I18" s="36"/>
      <c r="J18" s="36"/>
      <c r="K18" s="36"/>
      <c r="L18" s="36"/>
      <c r="M18" s="36"/>
      <c r="N18" s="36"/>
      <c r="O18" s="36"/>
    </row>
    <row r="19" spans="2:15" ht="17.399999999999999" customHeight="1" thickBot="1" x14ac:dyDescent="0.45">
      <c r="B19" s="127" t="s">
        <v>55</v>
      </c>
      <c r="C19" s="128"/>
      <c r="D19" s="128"/>
      <c r="E19" s="55">
        <f>IF(I19="En este capítulo hay alguna partida con precio unitario o partida alzada sin rellenar","Sin importe por errores",+'Modelo de oferta económica'!H66)</f>
        <v>0</v>
      </c>
      <c r="F19" s="110"/>
      <c r="G19" s="111"/>
      <c r="H19" s="27"/>
      <c r="I19" s="36"/>
    </row>
    <row r="20" spans="2:15" ht="17.399999999999999" customHeight="1" thickBot="1" x14ac:dyDescent="0.45">
      <c r="B20" s="127" t="s">
        <v>56</v>
      </c>
      <c r="C20" s="128"/>
      <c r="D20" s="128"/>
      <c r="E20" s="55">
        <f>IF(I20="En este capítulo hay alguna partida con precio unitario o partida alzada sin rellenar","Sin importe por errores",+'Modelo de oferta económica'!H132)</f>
        <v>0</v>
      </c>
      <c r="F20" s="110"/>
      <c r="G20" s="111"/>
      <c r="H20" s="27"/>
      <c r="I20" s="36"/>
    </row>
    <row r="21" spans="2:15" ht="17.399999999999999" customHeight="1" thickBot="1" x14ac:dyDescent="0.45">
      <c r="B21" s="127" t="s">
        <v>57</v>
      </c>
      <c r="C21" s="128"/>
      <c r="D21" s="128"/>
      <c r="E21" s="55">
        <f>IF(I21="En este capítulo hay alguna partida con precio unitario o partida alzada sin rellenar","Sin importe por errores",+'Modelo de oferta económica'!H182)</f>
        <v>0</v>
      </c>
      <c r="F21" s="110"/>
      <c r="G21" s="111"/>
      <c r="H21" s="27"/>
      <c r="I21" s="36"/>
    </row>
    <row r="22" spans="2:15" ht="17.399999999999999" customHeight="1" thickBot="1" x14ac:dyDescent="0.45">
      <c r="B22" s="127" t="s">
        <v>58</v>
      </c>
      <c r="C22" s="128"/>
      <c r="D22" s="128"/>
      <c r="E22" s="55">
        <f>IF(I22="En este capítulo hay alguna partida con precio unitario o partida alzada sin rellenar","Sin importe por errores",+'Modelo de oferta económica'!H204)</f>
        <v>0</v>
      </c>
      <c r="F22" s="110"/>
      <c r="G22" s="111"/>
      <c r="H22" s="27"/>
      <c r="I22" s="36"/>
    </row>
    <row r="23" spans="2:15" ht="17.399999999999999" customHeight="1" thickBot="1" x14ac:dyDescent="0.45">
      <c r="B23" s="127" t="s">
        <v>59</v>
      </c>
      <c r="C23" s="128"/>
      <c r="D23" s="128"/>
      <c r="E23" s="55">
        <f>IF(I23="En este capítulo hay alguna partida con precio unitario o partida alzada sin rellenar","Sin importe por errores",+'Modelo de oferta económica'!H246)</f>
        <v>0</v>
      </c>
      <c r="F23" s="110"/>
      <c r="G23" s="111"/>
      <c r="H23" s="27"/>
      <c r="I23" s="36"/>
    </row>
    <row r="24" spans="2:15" ht="17.399999999999999" customHeight="1" thickBot="1" x14ac:dyDescent="0.45">
      <c r="B24" s="127" t="s">
        <v>60</v>
      </c>
      <c r="C24" s="128"/>
      <c r="D24" s="128"/>
      <c r="E24" s="55">
        <f>IF(I24="En este capítulo hay alguna partida con precio unitario o partida alzada sin rellenar","Sin importe por errores",+'Modelo de oferta económica'!H272)</f>
        <v>0</v>
      </c>
      <c r="F24" s="110"/>
      <c r="G24" s="111"/>
      <c r="H24" s="27"/>
      <c r="I24" s="36"/>
    </row>
    <row r="25" spans="2:15" ht="17.399999999999999" customHeight="1" thickBot="1" x14ac:dyDescent="0.45">
      <c r="B25" s="127" t="s">
        <v>61</v>
      </c>
      <c r="C25" s="128"/>
      <c r="D25" s="128"/>
      <c r="E25" s="55">
        <f>IF(I25="En este capítulo hay alguna partida con precio unitario o partida alzada sin rellenar","Sin importe por errores",+'Modelo de oferta económica'!H290)</f>
        <v>0</v>
      </c>
      <c r="F25" s="110"/>
      <c r="G25" s="111"/>
      <c r="H25" s="27"/>
      <c r="I25" s="36"/>
    </row>
    <row r="26" spans="2:15" ht="17.399999999999999" customHeight="1" thickBot="1" x14ac:dyDescent="0.45">
      <c r="B26" s="127" t="s">
        <v>62</v>
      </c>
      <c r="C26" s="128"/>
      <c r="D26" s="128"/>
      <c r="E26" s="55">
        <f>IF(I26="En este capítulo hay alguna partida con precio unitario o partida alzada sin rellenar","Sin importe por errores",+'Modelo de oferta económica'!H300)</f>
        <v>0</v>
      </c>
      <c r="F26" s="110"/>
      <c r="G26" s="111"/>
      <c r="H26" s="27"/>
      <c r="I26" s="36"/>
    </row>
    <row r="27" spans="2:15" ht="17.399999999999999" customHeight="1" thickBot="1" x14ac:dyDescent="0.45">
      <c r="B27" s="127" t="s">
        <v>63</v>
      </c>
      <c r="C27" s="128"/>
      <c r="D27" s="128"/>
      <c r="E27" s="55">
        <f>IF(I27="En este capítulo hay alguna partida con precio unitario o partida alzada sin rellenar","Sin importe por errores",+'Modelo de oferta económica'!H322)</f>
        <v>0</v>
      </c>
      <c r="F27" s="112"/>
      <c r="G27" s="113"/>
      <c r="H27" s="27"/>
      <c r="I27" s="36"/>
    </row>
    <row r="28" spans="2:15" ht="15.75" customHeight="1" thickBot="1" x14ac:dyDescent="0.45">
      <c r="B28" s="37" t="s">
        <v>227</v>
      </c>
      <c r="C28" s="38"/>
      <c r="D28" s="38"/>
      <c r="E28" s="45">
        <f>SUM(E18:E27)</f>
        <v>0</v>
      </c>
      <c r="F28" s="106">
        <v>670808.06000000006</v>
      </c>
      <c r="G28" s="107"/>
      <c r="I28" s="36"/>
    </row>
    <row r="29" spans="2:15" ht="15" thickBot="1" x14ac:dyDescent="0.35">
      <c r="B29" s="26"/>
      <c r="C29" s="26"/>
      <c r="D29" s="26"/>
    </row>
    <row r="30" spans="2:15" ht="15.75" customHeight="1" thickBot="1" x14ac:dyDescent="0.35">
      <c r="B30" s="94" t="s">
        <v>22</v>
      </c>
      <c r="C30" s="95"/>
      <c r="D30" s="95"/>
      <c r="E30" s="96"/>
      <c r="F30" s="42" t="s">
        <v>23</v>
      </c>
      <c r="G30" s="42" t="s">
        <v>24</v>
      </c>
    </row>
    <row r="31" spans="2:15" ht="15" customHeight="1" thickBot="1" x14ac:dyDescent="0.35">
      <c r="B31" s="97"/>
      <c r="C31" s="98"/>
      <c r="D31" s="98"/>
      <c r="E31" s="99"/>
      <c r="F31" s="53"/>
      <c r="G31" s="53"/>
    </row>
    <row r="32" spans="2:15" ht="40.5" customHeight="1" thickBot="1" x14ac:dyDescent="0.35">
      <c r="B32" s="100" t="s">
        <v>25</v>
      </c>
      <c r="C32" s="101"/>
      <c r="D32" s="101"/>
      <c r="E32" s="101"/>
      <c r="F32" s="101"/>
      <c r="G32" s="102"/>
    </row>
    <row r="33" spans="2:8" ht="34.5" customHeight="1" thickBot="1" x14ac:dyDescent="0.35">
      <c r="B33" s="103" t="s">
        <v>26</v>
      </c>
      <c r="C33" s="104"/>
      <c r="D33" s="105"/>
      <c r="E33" s="44" t="s">
        <v>27</v>
      </c>
      <c r="F33" s="129" t="s">
        <v>28</v>
      </c>
      <c r="G33" s="130"/>
    </row>
    <row r="34" spans="2:8" ht="18" customHeight="1" thickBot="1" x14ac:dyDescent="0.35">
      <c r="B34" s="86"/>
      <c r="C34" s="87"/>
      <c r="D34" s="88"/>
      <c r="E34" s="56"/>
      <c r="F34" s="86"/>
      <c r="G34" s="88"/>
    </row>
    <row r="35" spans="2:8" ht="18" customHeight="1" thickBot="1" x14ac:dyDescent="0.35">
      <c r="B35" s="86"/>
      <c r="C35" s="87"/>
      <c r="D35" s="88"/>
      <c r="E35" s="56"/>
      <c r="F35" s="86"/>
      <c r="G35" s="88"/>
    </row>
    <row r="36" spans="2:8" ht="18" customHeight="1" thickBot="1" x14ac:dyDescent="0.35">
      <c r="B36" s="86"/>
      <c r="C36" s="87"/>
      <c r="D36" s="88"/>
      <c r="E36" s="56"/>
      <c r="F36" s="86"/>
      <c r="G36" s="88"/>
    </row>
    <row r="37" spans="2:8" ht="18" customHeight="1" thickBot="1" x14ac:dyDescent="0.35">
      <c r="B37" s="86"/>
      <c r="C37" s="87"/>
      <c r="D37" s="88"/>
      <c r="E37" s="56"/>
      <c r="F37" s="86"/>
      <c r="G37" s="88"/>
    </row>
    <row r="38" spans="2:8" ht="18" customHeight="1" thickBot="1" x14ac:dyDescent="0.35">
      <c r="B38" s="86"/>
      <c r="C38" s="87"/>
      <c r="D38" s="88"/>
      <c r="E38" s="56"/>
      <c r="F38" s="86"/>
      <c r="G38" s="88"/>
    </row>
    <row r="39" spans="2:8" ht="18" customHeight="1" thickBot="1" x14ac:dyDescent="0.35">
      <c r="B39" s="86"/>
      <c r="C39" s="87"/>
      <c r="D39" s="88"/>
      <c r="E39" s="56"/>
      <c r="F39" s="86"/>
      <c r="G39" s="88"/>
    </row>
    <row r="40" spans="2:8" ht="18" customHeight="1" thickBot="1" x14ac:dyDescent="0.35">
      <c r="B40" s="86"/>
      <c r="C40" s="87"/>
      <c r="D40" s="88"/>
      <c r="E40" s="56"/>
      <c r="F40" s="86"/>
      <c r="G40" s="88"/>
    </row>
    <row r="41" spans="2:8" ht="18" customHeight="1" thickBot="1" x14ac:dyDescent="0.35">
      <c r="B41" s="86"/>
      <c r="C41" s="87"/>
      <c r="D41" s="88"/>
      <c r="E41" s="56"/>
      <c r="F41" s="86"/>
      <c r="G41" s="88"/>
    </row>
    <row r="42" spans="2:8" ht="18" customHeight="1" thickBot="1" x14ac:dyDescent="0.35">
      <c r="B42" s="86"/>
      <c r="C42" s="87"/>
      <c r="D42" s="88"/>
      <c r="E42" s="56"/>
      <c r="F42" s="86"/>
      <c r="G42" s="88"/>
    </row>
    <row r="43" spans="2:8" ht="18" customHeight="1" thickBot="1" x14ac:dyDescent="0.35">
      <c r="B43" s="86"/>
      <c r="C43" s="87"/>
      <c r="D43" s="88"/>
      <c r="E43" s="56"/>
      <c r="F43" s="86"/>
      <c r="G43" s="88"/>
    </row>
    <row r="44" spans="2:8" ht="10.5" customHeight="1" x14ac:dyDescent="0.3">
      <c r="B44" s="62"/>
      <c r="C44" s="62"/>
      <c r="D44" s="62"/>
      <c r="E44" s="63"/>
      <c r="F44" s="62"/>
      <c r="G44" s="62"/>
    </row>
    <row r="45" spans="2:8" ht="10.5" customHeight="1" x14ac:dyDescent="0.3">
      <c r="B45" s="62"/>
      <c r="C45" s="62"/>
      <c r="D45" s="62"/>
      <c r="E45" s="63"/>
      <c r="F45" s="62"/>
      <c r="G45" s="62"/>
    </row>
    <row r="46" spans="2:8" ht="10.5" customHeight="1" x14ac:dyDescent="0.3">
      <c r="B46" s="62"/>
      <c r="C46" s="62"/>
      <c r="D46" s="62"/>
      <c r="E46" s="63"/>
      <c r="F46" s="62"/>
      <c r="G46" s="62"/>
    </row>
    <row r="47" spans="2:8" ht="16.2" x14ac:dyDescent="0.35">
      <c r="B47" s="134" t="s">
        <v>228</v>
      </c>
      <c r="C47" s="134"/>
      <c r="D47" s="134"/>
      <c r="E47" s="134"/>
      <c r="F47" s="134"/>
      <c r="G47" s="134"/>
      <c r="H47" s="134"/>
    </row>
    <row r="48" spans="2:8" ht="9.75" customHeight="1" x14ac:dyDescent="0.35">
      <c r="B48" s="57"/>
      <c r="C48" s="52"/>
      <c r="D48" s="52"/>
      <c r="E48" s="52"/>
      <c r="F48" s="52"/>
      <c r="G48" s="52"/>
      <c r="H48" s="52"/>
    </row>
    <row r="49" spans="2:10" ht="16.2" x14ac:dyDescent="0.35">
      <c r="B49" s="52"/>
      <c r="C49" s="135"/>
      <c r="D49" s="136"/>
      <c r="E49" s="137"/>
      <c r="F49" s="52"/>
      <c r="G49" s="52"/>
      <c r="H49" s="52"/>
    </row>
    <row r="50" spans="2:10" ht="16.2" x14ac:dyDescent="0.35">
      <c r="B50" s="52"/>
      <c r="C50" s="138"/>
      <c r="D50" s="139"/>
      <c r="E50" s="140"/>
      <c r="F50" s="52"/>
      <c r="G50" s="52"/>
      <c r="H50" s="52"/>
    </row>
    <row r="51" spans="2:10" ht="16.2" x14ac:dyDescent="0.35">
      <c r="B51" s="52"/>
      <c r="C51" s="138"/>
      <c r="D51" s="139"/>
      <c r="E51" s="140"/>
      <c r="F51" s="52"/>
      <c r="G51" s="52"/>
      <c r="H51" s="52"/>
    </row>
    <row r="52" spans="2:10" ht="16.2" x14ac:dyDescent="0.35">
      <c r="B52" s="52"/>
      <c r="C52" s="141"/>
      <c r="D52" s="142"/>
      <c r="E52" s="143"/>
      <c r="F52" s="52"/>
      <c r="G52" s="52"/>
      <c r="H52" s="52"/>
    </row>
    <row r="53" spans="2:10" ht="16.2" x14ac:dyDescent="0.35">
      <c r="B53" s="52"/>
      <c r="C53" s="52"/>
      <c r="D53" s="52"/>
      <c r="E53" s="52"/>
      <c r="F53" s="52"/>
      <c r="G53" s="52"/>
      <c r="H53" s="52"/>
    </row>
    <row r="54" spans="2:10" ht="16.2" x14ac:dyDescent="0.35">
      <c r="B54" s="52"/>
      <c r="C54" s="52"/>
      <c r="D54" s="52"/>
      <c r="E54" s="52"/>
      <c r="F54" s="52"/>
      <c r="G54" s="52"/>
      <c r="H54" s="52"/>
    </row>
    <row r="55" spans="2:10" ht="15" thickBot="1" x14ac:dyDescent="0.35">
      <c r="B55" s="26"/>
      <c r="C55" s="26"/>
    </row>
    <row r="56" spans="2:10" ht="27" customHeight="1" thickBot="1" x14ac:dyDescent="0.35">
      <c r="B56" s="78" t="s">
        <v>0</v>
      </c>
      <c r="C56" s="79"/>
      <c r="D56" s="80" t="s">
        <v>64</v>
      </c>
      <c r="E56" s="81"/>
      <c r="F56" s="81"/>
      <c r="G56" s="81"/>
      <c r="H56" s="24">
        <f>SUM(H59,H63)</f>
        <v>0</v>
      </c>
      <c r="I56" s="47">
        <f xml:space="preserve"> COUNTIF(I59:I65,"Es necesario completar el precio de esta partida, introduciendo un valor en la celda en naranja")</f>
        <v>2</v>
      </c>
    </row>
    <row r="57" spans="2:10" ht="9.9" customHeight="1" thickBot="1" x14ac:dyDescent="0.35">
      <c r="D57" s="10"/>
      <c r="E57"/>
      <c r="F57" s="27"/>
      <c r="G57"/>
      <c r="H57" s="1"/>
      <c r="I57" s="48"/>
    </row>
    <row r="58" spans="2:10" ht="15" thickBot="1" x14ac:dyDescent="0.35">
      <c r="B58" s="74" t="s">
        <v>1</v>
      </c>
      <c r="C58" s="75"/>
      <c r="D58" s="75"/>
      <c r="E58" s="75"/>
      <c r="F58" s="31" t="s">
        <v>2</v>
      </c>
      <c r="G58" s="3" t="s">
        <v>3</v>
      </c>
      <c r="H58" s="3" t="s">
        <v>4</v>
      </c>
      <c r="I58" s="48"/>
      <c r="J58" s="49">
        <f>ROUND('Modelo de oferta económica'!F59,2)</f>
        <v>0</v>
      </c>
    </row>
    <row r="59" spans="2:10" ht="15" thickBot="1" x14ac:dyDescent="0.35">
      <c r="B59" s="64" t="s">
        <v>44</v>
      </c>
      <c r="C59" s="5" t="s">
        <v>65</v>
      </c>
      <c r="D59" s="76" t="s">
        <v>66</v>
      </c>
      <c r="E59" s="77"/>
      <c r="F59" s="46"/>
      <c r="G59" s="69">
        <v>80</v>
      </c>
      <c r="H59" s="7">
        <f>ROUND('Modelo de oferta económica'!J58*G59,2)</f>
        <v>0</v>
      </c>
      <c r="I59" s="50" t="str">
        <f>IF(ISBLANK('Modelo de oferta económica'!F59),"Es necesario completar el precio de esta partida, introduciendo un valor en la celda en naranja","")</f>
        <v>Es necesario completar el precio de esta partida, introduciendo un valor en la celda en naranja</v>
      </c>
      <c r="J59" s="51"/>
    </row>
    <row r="60" spans="2:10" ht="30" customHeight="1" thickBot="1" x14ac:dyDescent="0.35">
      <c r="B60" s="82" t="s">
        <v>229</v>
      </c>
      <c r="C60" s="83"/>
      <c r="D60" s="83"/>
      <c r="E60" s="83"/>
      <c r="F60" s="83"/>
      <c r="G60" s="83"/>
      <c r="H60" s="84"/>
      <c r="I60" s="48"/>
      <c r="J60" s="51"/>
    </row>
    <row r="61" spans="2:10" ht="9.9" customHeight="1" thickBot="1" x14ac:dyDescent="0.35">
      <c r="D61" s="10"/>
      <c r="E61"/>
      <c r="F61" s="27"/>
      <c r="G61"/>
      <c r="H61" s="1"/>
      <c r="I61" s="48"/>
      <c r="J61" s="51"/>
    </row>
    <row r="62" spans="2:10" ht="15" thickBot="1" x14ac:dyDescent="0.35">
      <c r="B62" s="74" t="s">
        <v>1</v>
      </c>
      <c r="C62" s="75"/>
      <c r="D62" s="75"/>
      <c r="E62" s="75"/>
      <c r="F62" s="31" t="s">
        <v>2</v>
      </c>
      <c r="G62" s="3" t="s">
        <v>3</v>
      </c>
      <c r="H62" s="3" t="s">
        <v>4</v>
      </c>
      <c r="I62" s="48"/>
      <c r="J62" s="49">
        <f>ROUND('Modelo de oferta económica'!F63,2)</f>
        <v>0</v>
      </c>
    </row>
    <row r="63" spans="2:10" ht="15" thickBot="1" x14ac:dyDescent="0.35">
      <c r="B63" s="64" t="s">
        <v>45</v>
      </c>
      <c r="C63" s="5" t="s">
        <v>67</v>
      </c>
      <c r="D63" s="76" t="s">
        <v>68</v>
      </c>
      <c r="E63" s="77"/>
      <c r="F63" s="46"/>
      <c r="G63" s="69">
        <v>6</v>
      </c>
      <c r="H63" s="7">
        <f>ROUND('Modelo de oferta económica'!J62*G63,2)</f>
        <v>0</v>
      </c>
      <c r="I63" s="50" t="str">
        <f>IF(ISBLANK('Modelo de oferta económica'!F63),"Es necesario completar el precio de esta partida, introduciendo un valor en la celda en naranja","")</f>
        <v>Es necesario completar el precio de esta partida, introduciendo un valor en la celda en naranja</v>
      </c>
      <c r="J63" s="51"/>
    </row>
    <row r="64" spans="2:10" ht="22.5" customHeight="1" thickBot="1" x14ac:dyDescent="0.35">
      <c r="B64" s="82" t="s">
        <v>68</v>
      </c>
      <c r="C64" s="83"/>
      <c r="D64" s="83"/>
      <c r="E64" s="83"/>
      <c r="F64" s="83"/>
      <c r="G64" s="83"/>
      <c r="H64" s="84"/>
      <c r="I64" s="48"/>
      <c r="J64" s="51"/>
    </row>
    <row r="65" spans="2:10" ht="9.9" customHeight="1" thickBot="1" x14ac:dyDescent="0.35">
      <c r="B65" s="11"/>
      <c r="C65" s="11"/>
      <c r="D65" s="11"/>
      <c r="E65" s="11"/>
      <c r="F65" s="28"/>
      <c r="G65" s="11"/>
      <c r="H65" s="11"/>
      <c r="I65" s="48"/>
      <c r="J65" s="51"/>
    </row>
    <row r="66" spans="2:10" ht="27.75" customHeight="1" thickBot="1" x14ac:dyDescent="0.35">
      <c r="B66" s="78" t="s">
        <v>7</v>
      </c>
      <c r="C66" s="79"/>
      <c r="D66" s="80" t="s">
        <v>69</v>
      </c>
      <c r="E66" s="81"/>
      <c r="F66" s="81"/>
      <c r="G66" s="81"/>
      <c r="H66" s="24">
        <f>+H69+H73+H77+H81+H85+H89+H93+H97+H101+H105+H109+H113+H117+H121+H125+H129</f>
        <v>0</v>
      </c>
      <c r="I66" s="47">
        <f xml:space="preserve"> COUNTIF(I69:I110,"Es necesario completar el precio de esta partida, introduciendo un valor en la celda en naranja")</f>
        <v>11</v>
      </c>
      <c r="J66" s="51"/>
    </row>
    <row r="67" spans="2:10" ht="9.9" customHeight="1" thickBot="1" x14ac:dyDescent="0.35">
      <c r="E67"/>
      <c r="F67" s="27"/>
      <c r="G67"/>
      <c r="H67" s="1"/>
      <c r="J67" s="51"/>
    </row>
    <row r="68" spans="2:10" ht="15" thickBot="1" x14ac:dyDescent="0.35">
      <c r="B68" s="74" t="s">
        <v>1</v>
      </c>
      <c r="C68" s="75"/>
      <c r="D68" s="75"/>
      <c r="E68" s="75"/>
      <c r="F68" s="31" t="s">
        <v>2</v>
      </c>
      <c r="G68" s="3" t="s">
        <v>3</v>
      </c>
      <c r="H68" s="3" t="s">
        <v>4</v>
      </c>
      <c r="J68" s="49">
        <f>ROUND(F69,2)</f>
        <v>0</v>
      </c>
    </row>
    <row r="69" spans="2:10" ht="15" thickBot="1" x14ac:dyDescent="0.35">
      <c r="B69" s="64" t="s">
        <v>46</v>
      </c>
      <c r="C69" s="5" t="s">
        <v>70</v>
      </c>
      <c r="D69" s="76" t="s">
        <v>71</v>
      </c>
      <c r="E69" s="77"/>
      <c r="F69" s="46"/>
      <c r="G69" s="7">
        <v>1620</v>
      </c>
      <c r="H69" s="7">
        <f>ROUND(J68*G69,2)</f>
        <v>0</v>
      </c>
      <c r="I69" s="50" t="str">
        <f>IF(ISBLANK('Modelo de oferta económica'!F69),"Es necesario completar el precio de esta partida, introduciendo un valor en la celda en naranja","")</f>
        <v>Es necesario completar el precio de esta partida, introduciendo un valor en la celda en naranja</v>
      </c>
      <c r="J69" s="51"/>
    </row>
    <row r="70" spans="2:10" ht="25.5" customHeight="1" thickBot="1" x14ac:dyDescent="0.35">
      <c r="B70" s="82" t="s">
        <v>230</v>
      </c>
      <c r="C70" s="83"/>
      <c r="D70" s="83"/>
      <c r="E70" s="83"/>
      <c r="F70" s="83"/>
      <c r="G70" s="83"/>
      <c r="H70" s="84"/>
      <c r="J70" s="51"/>
    </row>
    <row r="71" spans="2:10" ht="9.9" customHeight="1" thickBot="1" x14ac:dyDescent="0.35">
      <c r="D71" s="10"/>
      <c r="E71"/>
      <c r="F71" s="27"/>
      <c r="G71"/>
      <c r="H71" s="6"/>
      <c r="J71" s="51"/>
    </row>
    <row r="72" spans="2:10" ht="15" thickBot="1" x14ac:dyDescent="0.35">
      <c r="B72" s="74" t="s">
        <v>1</v>
      </c>
      <c r="C72" s="75"/>
      <c r="D72" s="75"/>
      <c r="E72" s="75"/>
      <c r="F72" s="31" t="s">
        <v>2</v>
      </c>
      <c r="G72" s="3" t="s">
        <v>3</v>
      </c>
      <c r="H72" s="3" t="s">
        <v>4</v>
      </c>
      <c r="J72" s="49">
        <f>ROUND(F73,2)</f>
        <v>0</v>
      </c>
    </row>
    <row r="73" spans="2:10" ht="15" thickBot="1" x14ac:dyDescent="0.35">
      <c r="B73" s="64" t="s">
        <v>47</v>
      </c>
      <c r="C73" s="5" t="s">
        <v>72</v>
      </c>
      <c r="D73" s="76" t="s">
        <v>73</v>
      </c>
      <c r="E73" s="77"/>
      <c r="F73" s="46"/>
      <c r="G73" s="65">
        <v>120.6</v>
      </c>
      <c r="H73" s="7">
        <f>ROUND(J72*G73,2)</f>
        <v>0</v>
      </c>
      <c r="I73" s="50" t="str">
        <f>IF(ISBLANK('Modelo de oferta económica'!F73),"Es necesario completar el precio de esta partida, introduciendo un valor en la celda en naranja","")</f>
        <v>Es necesario completar el precio de esta partida, introduciendo un valor en la celda en naranja</v>
      </c>
      <c r="J73" s="51"/>
    </row>
    <row r="74" spans="2:10" ht="21.75" customHeight="1" thickBot="1" x14ac:dyDescent="0.35">
      <c r="B74" s="82" t="s">
        <v>74</v>
      </c>
      <c r="C74" s="83"/>
      <c r="D74" s="83"/>
      <c r="E74" s="83"/>
      <c r="F74" s="83"/>
      <c r="G74" s="83"/>
      <c r="H74" s="84"/>
      <c r="J74" s="51"/>
    </row>
    <row r="75" spans="2:10" ht="9.9" customHeight="1" thickBot="1" x14ac:dyDescent="0.35">
      <c r="D75" s="10"/>
      <c r="E75"/>
      <c r="F75" s="27"/>
      <c r="G75"/>
      <c r="H75" s="1"/>
      <c r="J75" s="51"/>
    </row>
    <row r="76" spans="2:10" ht="15" thickBot="1" x14ac:dyDescent="0.35">
      <c r="B76" s="74" t="s">
        <v>1</v>
      </c>
      <c r="C76" s="75"/>
      <c r="D76" s="75"/>
      <c r="E76" s="75"/>
      <c r="F76" s="31" t="s">
        <v>2</v>
      </c>
      <c r="G76" s="3" t="s">
        <v>3</v>
      </c>
      <c r="H76" s="3" t="s">
        <v>4</v>
      </c>
      <c r="J76" s="49">
        <f>ROUND(F77,2)</f>
        <v>0</v>
      </c>
    </row>
    <row r="77" spans="2:10" ht="15" thickBot="1" x14ac:dyDescent="0.35">
      <c r="B77" s="64" t="s">
        <v>48</v>
      </c>
      <c r="C77" s="5" t="s">
        <v>70</v>
      </c>
      <c r="D77" s="76" t="s">
        <v>75</v>
      </c>
      <c r="E77" s="77"/>
      <c r="F77" s="46"/>
      <c r="G77" s="70">
        <v>1860</v>
      </c>
      <c r="H77" s="7">
        <f>ROUND(J76*G77,2)</f>
        <v>0</v>
      </c>
      <c r="I77" s="50" t="str">
        <f>IF(ISBLANK('Modelo de oferta económica'!F77),"Es necesario completar el precio de esta partida, introduciendo un valor en la celda en naranja","")</f>
        <v>Es necesario completar el precio de esta partida, introduciendo un valor en la celda en naranja</v>
      </c>
      <c r="J77" s="51"/>
    </row>
    <row r="78" spans="2:10" ht="22.5" customHeight="1" thickBot="1" x14ac:dyDescent="0.35">
      <c r="B78" s="82" t="s">
        <v>76</v>
      </c>
      <c r="C78" s="83"/>
      <c r="D78" s="83"/>
      <c r="E78" s="83"/>
      <c r="F78" s="83"/>
      <c r="G78" s="83"/>
      <c r="H78" s="84"/>
      <c r="J78" s="51"/>
    </row>
    <row r="79" spans="2:10" ht="9.9" customHeight="1" thickBot="1" x14ac:dyDescent="0.35">
      <c r="D79" s="10"/>
      <c r="E79"/>
      <c r="F79" s="27"/>
      <c r="G79"/>
      <c r="H79" s="1"/>
      <c r="J79" s="51"/>
    </row>
    <row r="80" spans="2:10" ht="15" thickBot="1" x14ac:dyDescent="0.35">
      <c r="B80" s="74" t="s">
        <v>1</v>
      </c>
      <c r="C80" s="75"/>
      <c r="D80" s="75"/>
      <c r="E80" s="75"/>
      <c r="F80" s="31" t="s">
        <v>2</v>
      </c>
      <c r="G80" s="3" t="s">
        <v>3</v>
      </c>
      <c r="H80" s="3" t="s">
        <v>4</v>
      </c>
      <c r="J80" s="49">
        <f>ROUND(F81,2)</f>
        <v>0</v>
      </c>
    </row>
    <row r="81" spans="2:10" ht="20.25" customHeight="1" thickBot="1" x14ac:dyDescent="0.35">
      <c r="B81" s="64" t="s">
        <v>50</v>
      </c>
      <c r="C81" s="5" t="s">
        <v>70</v>
      </c>
      <c r="D81" s="76" t="s">
        <v>77</v>
      </c>
      <c r="E81" s="77"/>
      <c r="F81" s="46"/>
      <c r="G81" s="65">
        <v>944</v>
      </c>
      <c r="H81" s="7">
        <f>ROUND(J80*G81,2)</f>
        <v>0</v>
      </c>
      <c r="I81" s="50" t="str">
        <f>IF(ISBLANK('Modelo de oferta económica'!F81),"Es necesario completar el precio de esta partida, introduciendo un valor en la celda en naranja","")</f>
        <v>Es necesario completar el precio de esta partida, introduciendo un valor en la celda en naranja</v>
      </c>
      <c r="J81" s="51"/>
    </row>
    <row r="82" spans="2:10" ht="36" customHeight="1" thickBot="1" x14ac:dyDescent="0.35">
      <c r="B82" s="82" t="s">
        <v>78</v>
      </c>
      <c r="C82" s="83"/>
      <c r="D82" s="83"/>
      <c r="E82" s="83"/>
      <c r="F82" s="83"/>
      <c r="G82" s="83"/>
      <c r="H82" s="84"/>
      <c r="J82" s="51"/>
    </row>
    <row r="83" spans="2:10" ht="9.9" customHeight="1" thickBot="1" x14ac:dyDescent="0.35">
      <c r="B83" s="14"/>
      <c r="E83"/>
      <c r="F83" s="27"/>
      <c r="G83"/>
      <c r="H83"/>
      <c r="J83" s="51"/>
    </row>
    <row r="84" spans="2:10" ht="15" thickBot="1" x14ac:dyDescent="0.35">
      <c r="B84" s="74" t="s">
        <v>1</v>
      </c>
      <c r="C84" s="75"/>
      <c r="D84" s="75"/>
      <c r="E84" s="75"/>
      <c r="F84" s="31" t="s">
        <v>2</v>
      </c>
      <c r="G84" s="3" t="s">
        <v>3</v>
      </c>
      <c r="H84" s="3" t="s">
        <v>4</v>
      </c>
      <c r="J84" s="49">
        <f>ROUND(F85,2)</f>
        <v>0</v>
      </c>
    </row>
    <row r="85" spans="2:10" ht="15" thickBot="1" x14ac:dyDescent="0.35">
      <c r="B85" s="64" t="s">
        <v>51</v>
      </c>
      <c r="C85" s="5" t="s">
        <v>6</v>
      </c>
      <c r="D85" s="76" t="s">
        <v>79</v>
      </c>
      <c r="E85" s="77"/>
      <c r="F85" s="46"/>
      <c r="G85" s="69">
        <v>15</v>
      </c>
      <c r="H85" s="7">
        <f>ROUND(J84*G85,2)</f>
        <v>0</v>
      </c>
      <c r="I85" s="50" t="str">
        <f>IF(ISBLANK('Modelo de oferta económica'!F85),"Es necesario completar el precio de esta partida, introduciendo un valor en la celda en naranja","")</f>
        <v>Es necesario completar el precio de esta partida, introduciendo un valor en la celda en naranja</v>
      </c>
      <c r="J85" s="51"/>
    </row>
    <row r="86" spans="2:10" ht="24.6" customHeight="1" thickBot="1" x14ac:dyDescent="0.35">
      <c r="B86" s="82" t="s">
        <v>80</v>
      </c>
      <c r="C86" s="83"/>
      <c r="D86" s="83"/>
      <c r="E86" s="83"/>
      <c r="F86" s="83"/>
      <c r="G86" s="83"/>
      <c r="H86" s="84"/>
      <c r="J86" s="51"/>
    </row>
    <row r="87" spans="2:10" ht="9.9" customHeight="1" thickBot="1" x14ac:dyDescent="0.35">
      <c r="D87" s="10"/>
      <c r="E87"/>
      <c r="F87" s="27"/>
      <c r="G87"/>
      <c r="H87"/>
      <c r="J87" s="51"/>
    </row>
    <row r="88" spans="2:10" ht="15" thickBot="1" x14ac:dyDescent="0.35">
      <c r="B88" s="74" t="s">
        <v>1</v>
      </c>
      <c r="C88" s="75"/>
      <c r="D88" s="75"/>
      <c r="E88" s="75"/>
      <c r="F88" s="31" t="s">
        <v>2</v>
      </c>
      <c r="G88" s="3" t="s">
        <v>3</v>
      </c>
      <c r="H88" s="3" t="s">
        <v>4</v>
      </c>
      <c r="J88" s="49">
        <f>ROUND(F89,2)</f>
        <v>0</v>
      </c>
    </row>
    <row r="89" spans="2:10" ht="15" thickBot="1" x14ac:dyDescent="0.35">
      <c r="B89" s="64" t="s">
        <v>81</v>
      </c>
      <c r="C89" s="5" t="s">
        <v>70</v>
      </c>
      <c r="D89" s="76" t="s">
        <v>82</v>
      </c>
      <c r="E89" s="77"/>
      <c r="F89" s="46"/>
      <c r="G89" s="69">
        <v>700</v>
      </c>
      <c r="H89" s="7">
        <f>ROUND(J88*G89,2)</f>
        <v>0</v>
      </c>
      <c r="I89" s="50" t="str">
        <f>IF(ISBLANK('Modelo de oferta económica'!F89),"Es necesario completar el precio de esta partida, introduciendo un valor en la celda en naranja","")</f>
        <v>Es necesario completar el precio de esta partida, introduciendo un valor en la celda en naranja</v>
      </c>
      <c r="J89" s="51"/>
    </row>
    <row r="90" spans="2:10" ht="45.75" customHeight="1" thickBot="1" x14ac:dyDescent="0.35">
      <c r="B90" s="82" t="s">
        <v>231</v>
      </c>
      <c r="C90" s="83"/>
      <c r="D90" s="83"/>
      <c r="E90" s="83"/>
      <c r="F90" s="83"/>
      <c r="G90" s="83"/>
      <c r="H90" s="84"/>
      <c r="J90" s="51"/>
    </row>
    <row r="91" spans="2:10" ht="9.9" customHeight="1" thickBot="1" x14ac:dyDescent="0.35">
      <c r="D91" s="10"/>
      <c r="E91"/>
      <c r="F91" s="27"/>
      <c r="G91"/>
      <c r="H91"/>
      <c r="J91" s="51"/>
    </row>
    <row r="92" spans="2:10" ht="15" thickBot="1" x14ac:dyDescent="0.35">
      <c r="B92" s="74" t="s">
        <v>1</v>
      </c>
      <c r="C92" s="75"/>
      <c r="D92" s="75"/>
      <c r="E92" s="75"/>
      <c r="F92" s="31" t="s">
        <v>2</v>
      </c>
      <c r="G92" s="3" t="s">
        <v>3</v>
      </c>
      <c r="H92" s="3" t="s">
        <v>4</v>
      </c>
      <c r="J92" s="49">
        <f>ROUND(F93,2)</f>
        <v>0</v>
      </c>
    </row>
    <row r="93" spans="2:10" ht="15" thickBot="1" x14ac:dyDescent="0.35">
      <c r="B93" s="64" t="s">
        <v>83</v>
      </c>
      <c r="C93" s="5" t="s">
        <v>5</v>
      </c>
      <c r="D93" s="76" t="s">
        <v>84</v>
      </c>
      <c r="E93" s="77"/>
      <c r="F93" s="46"/>
      <c r="G93" s="65">
        <v>70</v>
      </c>
      <c r="H93" s="7">
        <f>ROUND(J92*G93,2)</f>
        <v>0</v>
      </c>
      <c r="I93" s="50" t="str">
        <f>IF(ISBLANK('Modelo de oferta económica'!F93),"Es necesario completar el precio de esta partida, introduciendo un valor en la celda en naranja","")</f>
        <v>Es necesario completar el precio de esta partida, introduciendo un valor en la celda en naranja</v>
      </c>
      <c r="J93" s="51"/>
    </row>
    <row r="94" spans="2:10" ht="46.95" customHeight="1" thickBot="1" x14ac:dyDescent="0.35">
      <c r="B94" s="82" t="s">
        <v>232</v>
      </c>
      <c r="C94" s="83"/>
      <c r="D94" s="83"/>
      <c r="E94" s="83"/>
      <c r="F94" s="83"/>
      <c r="G94" s="83"/>
      <c r="H94" s="84"/>
      <c r="J94" s="51"/>
    </row>
    <row r="95" spans="2:10" ht="9.9" customHeight="1" thickBot="1" x14ac:dyDescent="0.35">
      <c r="D95" s="10"/>
      <c r="E95"/>
      <c r="F95" s="27"/>
      <c r="G95"/>
      <c r="H95"/>
      <c r="J95" s="51"/>
    </row>
    <row r="96" spans="2:10" ht="15" thickBot="1" x14ac:dyDescent="0.35">
      <c r="B96" s="74" t="s">
        <v>1</v>
      </c>
      <c r="C96" s="75"/>
      <c r="D96" s="75"/>
      <c r="E96" s="75"/>
      <c r="F96" s="31" t="s">
        <v>2</v>
      </c>
      <c r="G96" s="3" t="s">
        <v>3</v>
      </c>
      <c r="H96" s="3" t="s">
        <v>4</v>
      </c>
      <c r="J96" s="49">
        <f>ROUND(F97,2)</f>
        <v>0</v>
      </c>
    </row>
    <row r="97" spans="2:10" ht="15" thickBot="1" x14ac:dyDescent="0.35">
      <c r="B97" s="64" t="s">
        <v>85</v>
      </c>
      <c r="C97" s="5" t="s">
        <v>70</v>
      </c>
      <c r="D97" s="76" t="s">
        <v>86</v>
      </c>
      <c r="E97" s="77"/>
      <c r="F97" s="46"/>
      <c r="G97" s="65">
        <v>250</v>
      </c>
      <c r="H97" s="7">
        <f>ROUND(J96*G97,2)</f>
        <v>0</v>
      </c>
      <c r="I97" s="50" t="str">
        <f>IF(ISBLANK('Modelo de oferta económica'!F97),"Es necesario completar el precio de esta partida, introduciendo un valor en la celda en naranja","")</f>
        <v>Es necesario completar el precio de esta partida, introduciendo un valor en la celda en naranja</v>
      </c>
      <c r="J97" s="51"/>
    </row>
    <row r="98" spans="2:10" ht="39.6" customHeight="1" thickBot="1" x14ac:dyDescent="0.35">
      <c r="B98" s="82" t="s">
        <v>233</v>
      </c>
      <c r="C98" s="83"/>
      <c r="D98" s="83"/>
      <c r="E98" s="83"/>
      <c r="F98" s="83"/>
      <c r="G98" s="83"/>
      <c r="H98" s="84"/>
      <c r="J98" s="51"/>
    </row>
    <row r="99" spans="2:10" ht="9.9" customHeight="1" thickBot="1" x14ac:dyDescent="0.35">
      <c r="D99" s="10"/>
      <c r="E99"/>
      <c r="F99" s="27"/>
      <c r="G99"/>
      <c r="H99" s="1"/>
      <c r="J99" s="51"/>
    </row>
    <row r="100" spans="2:10" ht="15" thickBot="1" x14ac:dyDescent="0.35">
      <c r="B100" s="74" t="s">
        <v>1</v>
      </c>
      <c r="C100" s="75"/>
      <c r="D100" s="75"/>
      <c r="E100" s="75"/>
      <c r="F100" s="31" t="s">
        <v>2</v>
      </c>
      <c r="G100" s="3" t="s">
        <v>3</v>
      </c>
      <c r="H100" s="3" t="s">
        <v>4</v>
      </c>
      <c r="J100" s="49">
        <f>ROUND(F101,2)</f>
        <v>0</v>
      </c>
    </row>
    <row r="101" spans="2:10" ht="15" thickBot="1" x14ac:dyDescent="0.35">
      <c r="B101" s="64" t="s">
        <v>87</v>
      </c>
      <c r="C101" s="5" t="s">
        <v>72</v>
      </c>
      <c r="D101" s="76" t="s">
        <v>88</v>
      </c>
      <c r="E101" s="77"/>
      <c r="F101" s="46"/>
      <c r="G101" s="65">
        <v>177.6</v>
      </c>
      <c r="H101" s="7">
        <f>ROUND(J100*G101,2)</f>
        <v>0</v>
      </c>
      <c r="I101" s="50" t="str">
        <f>IF(ISBLANK('Modelo de oferta económica'!F101),"Es necesario completar el precio de esta partida, introduciendo un valor en la celda en naranja","")</f>
        <v>Es necesario completar el precio de esta partida, introduciendo un valor en la celda en naranja</v>
      </c>
      <c r="J101" s="51"/>
    </row>
    <row r="102" spans="2:10" ht="29.25" customHeight="1" thickBot="1" x14ac:dyDescent="0.35">
      <c r="B102" s="82" t="s">
        <v>89</v>
      </c>
      <c r="C102" s="83"/>
      <c r="D102" s="83"/>
      <c r="E102" s="83"/>
      <c r="F102" s="83"/>
      <c r="G102" s="83"/>
      <c r="H102" s="84"/>
      <c r="J102" s="51"/>
    </row>
    <row r="103" spans="2:10" ht="9.9" customHeight="1" thickBot="1" x14ac:dyDescent="0.35">
      <c r="D103" s="10"/>
      <c r="E103"/>
      <c r="F103" s="27"/>
      <c r="G103"/>
      <c r="H103"/>
      <c r="J103" s="51"/>
    </row>
    <row r="104" spans="2:10" ht="15" thickBot="1" x14ac:dyDescent="0.35">
      <c r="B104" s="74" t="s">
        <v>1</v>
      </c>
      <c r="C104" s="75"/>
      <c r="D104" s="75"/>
      <c r="E104" s="75"/>
      <c r="F104" s="31" t="s">
        <v>2</v>
      </c>
      <c r="G104" s="3" t="s">
        <v>3</v>
      </c>
      <c r="H104" s="3" t="s">
        <v>4</v>
      </c>
      <c r="J104" s="49">
        <f>ROUND(F105,2)</f>
        <v>0</v>
      </c>
    </row>
    <row r="105" spans="2:10" ht="15" thickBot="1" x14ac:dyDescent="0.35">
      <c r="B105" s="64" t="s">
        <v>90</v>
      </c>
      <c r="C105" s="5" t="s">
        <v>72</v>
      </c>
      <c r="D105" s="76" t="s">
        <v>91</v>
      </c>
      <c r="E105" s="77"/>
      <c r="F105" s="46"/>
      <c r="G105" s="65">
        <v>177.6</v>
      </c>
      <c r="H105" s="7">
        <f>ROUND(J104*G105,2)</f>
        <v>0</v>
      </c>
      <c r="I105" s="50" t="str">
        <f>IF(ISBLANK('Modelo de oferta económica'!F105),"Es necesario completar el precio de esta partida, introduciendo un valor en la celda en naranja","")</f>
        <v>Es necesario completar el precio de esta partida, introduciendo un valor en la celda en naranja</v>
      </c>
      <c r="J105" s="51"/>
    </row>
    <row r="106" spans="2:10" ht="45" customHeight="1" thickBot="1" x14ac:dyDescent="0.35">
      <c r="B106" s="82" t="s">
        <v>234</v>
      </c>
      <c r="C106" s="83"/>
      <c r="D106" s="83"/>
      <c r="E106" s="83"/>
      <c r="F106" s="83"/>
      <c r="G106" s="83"/>
      <c r="H106" s="84"/>
      <c r="J106" s="51"/>
    </row>
    <row r="107" spans="2:10" ht="9.9" customHeight="1" thickBot="1" x14ac:dyDescent="0.35">
      <c r="D107" s="10"/>
      <c r="E107"/>
      <c r="F107" s="27"/>
      <c r="G107"/>
      <c r="H107"/>
      <c r="J107" s="51"/>
    </row>
    <row r="108" spans="2:10" ht="15" thickBot="1" x14ac:dyDescent="0.35">
      <c r="B108" s="74" t="s">
        <v>1</v>
      </c>
      <c r="C108" s="75"/>
      <c r="D108" s="75"/>
      <c r="E108" s="75"/>
      <c r="F108" s="31" t="s">
        <v>2</v>
      </c>
      <c r="G108" s="3" t="s">
        <v>3</v>
      </c>
      <c r="H108" s="3" t="s">
        <v>4</v>
      </c>
      <c r="J108" s="49">
        <f>ROUND(F109,2)</f>
        <v>0</v>
      </c>
    </row>
    <row r="109" spans="2:10" ht="15" thickBot="1" x14ac:dyDescent="0.35">
      <c r="B109" s="64" t="s">
        <v>92</v>
      </c>
      <c r="C109" s="5" t="s">
        <v>72</v>
      </c>
      <c r="D109" s="76" t="s">
        <v>93</v>
      </c>
      <c r="E109" s="77"/>
      <c r="F109" s="46"/>
      <c r="G109" s="7">
        <v>1366</v>
      </c>
      <c r="H109" s="7">
        <f>ROUND(J108*G109,2)</f>
        <v>0</v>
      </c>
      <c r="I109" s="50" t="str">
        <f>IF(ISBLANK('Modelo de oferta económica'!F109),"Es necesario completar el precio de esta partida, introduciendo un valor en la celda en naranja","")</f>
        <v>Es necesario completar el precio de esta partida, introduciendo un valor en la celda en naranja</v>
      </c>
      <c r="J109" s="51"/>
    </row>
    <row r="110" spans="2:10" ht="51" customHeight="1" thickBot="1" x14ac:dyDescent="0.35">
      <c r="B110" s="82" t="s">
        <v>235</v>
      </c>
      <c r="C110" s="83"/>
      <c r="D110" s="83"/>
      <c r="E110" s="83"/>
      <c r="F110" s="83"/>
      <c r="G110" s="83"/>
      <c r="H110" s="84"/>
      <c r="J110" s="51"/>
    </row>
    <row r="111" spans="2:10" ht="9.9" customHeight="1" thickBot="1" x14ac:dyDescent="0.35">
      <c r="D111" s="10"/>
      <c r="E111"/>
      <c r="F111" s="27"/>
      <c r="G111"/>
      <c r="H111"/>
      <c r="J111" s="51"/>
    </row>
    <row r="112" spans="2:10" ht="15" thickBot="1" x14ac:dyDescent="0.35">
      <c r="B112" s="74" t="s">
        <v>1</v>
      </c>
      <c r="C112" s="75"/>
      <c r="D112" s="75"/>
      <c r="E112" s="75"/>
      <c r="F112" s="31" t="s">
        <v>2</v>
      </c>
      <c r="G112" s="3" t="s">
        <v>3</v>
      </c>
      <c r="H112" s="3" t="s">
        <v>4</v>
      </c>
      <c r="J112" s="49">
        <f>ROUND(F113,2)</f>
        <v>0</v>
      </c>
    </row>
    <row r="113" spans="2:10" ht="15" thickBot="1" x14ac:dyDescent="0.35">
      <c r="B113" s="64" t="s">
        <v>94</v>
      </c>
      <c r="C113" s="5" t="s">
        <v>72</v>
      </c>
      <c r="D113" s="76" t="s">
        <v>95</v>
      </c>
      <c r="E113" s="77"/>
      <c r="F113" s="46"/>
      <c r="G113" s="7">
        <v>1348</v>
      </c>
      <c r="H113" s="7">
        <f>ROUND(J112*G113,2)</f>
        <v>0</v>
      </c>
      <c r="I113" s="50" t="str">
        <f>IF(ISBLANK('Modelo de oferta económica'!F113),"Es necesario completar el precio de esta partida, introduciendo un valor en la celda en naranja","")</f>
        <v>Es necesario completar el precio de esta partida, introduciendo un valor en la celda en naranja</v>
      </c>
      <c r="J113" s="51"/>
    </row>
    <row r="114" spans="2:10" ht="30" customHeight="1" thickBot="1" x14ac:dyDescent="0.35">
      <c r="B114" s="82" t="s">
        <v>96</v>
      </c>
      <c r="C114" s="83"/>
      <c r="D114" s="83"/>
      <c r="E114" s="83"/>
      <c r="F114" s="83"/>
      <c r="G114" s="83"/>
      <c r="H114" s="84"/>
      <c r="J114" s="51"/>
    </row>
    <row r="115" spans="2:10" ht="9.9" customHeight="1" thickBot="1" x14ac:dyDescent="0.35">
      <c r="D115" s="10"/>
      <c r="E115"/>
      <c r="F115" s="27"/>
      <c r="G115"/>
      <c r="H115"/>
      <c r="J115" s="51"/>
    </row>
    <row r="116" spans="2:10" ht="15" thickBot="1" x14ac:dyDescent="0.35">
      <c r="B116" s="74" t="s">
        <v>1</v>
      </c>
      <c r="C116" s="75"/>
      <c r="D116" s="75"/>
      <c r="E116" s="75"/>
      <c r="F116" s="31" t="s">
        <v>2</v>
      </c>
      <c r="G116" s="3" t="s">
        <v>3</v>
      </c>
      <c r="H116" s="3" t="s">
        <v>4</v>
      </c>
      <c r="J116" s="49">
        <f>ROUND(F117,2)</f>
        <v>0</v>
      </c>
    </row>
    <row r="117" spans="2:10" ht="15" thickBot="1" x14ac:dyDescent="0.35">
      <c r="B117" s="64" t="s">
        <v>97</v>
      </c>
      <c r="C117" s="5" t="s">
        <v>72</v>
      </c>
      <c r="D117" s="76" t="s">
        <v>98</v>
      </c>
      <c r="E117" s="77"/>
      <c r="F117" s="46"/>
      <c r="G117" s="7">
        <v>10</v>
      </c>
      <c r="H117" s="7">
        <f>ROUND(J116*G117,2)</f>
        <v>0</v>
      </c>
      <c r="I117" s="50" t="str">
        <f>IF(ISBLANK('Modelo de oferta económica'!F117),"Es necesario completar el precio de esta partida, introduciendo un valor en la celda en naranja","")</f>
        <v>Es necesario completar el precio de esta partida, introduciendo un valor en la celda en naranja</v>
      </c>
      <c r="J117" s="51"/>
    </row>
    <row r="118" spans="2:10" ht="15" customHeight="1" thickBot="1" x14ac:dyDescent="0.35">
      <c r="B118" s="82" t="s">
        <v>99</v>
      </c>
      <c r="C118" s="83"/>
      <c r="D118" s="83"/>
      <c r="E118" s="83"/>
      <c r="F118" s="83"/>
      <c r="G118" s="83"/>
      <c r="H118" s="84"/>
      <c r="J118" s="51"/>
    </row>
    <row r="119" spans="2:10" ht="9.9" customHeight="1" thickBot="1" x14ac:dyDescent="0.35">
      <c r="D119" s="10"/>
      <c r="E119"/>
      <c r="F119" s="27"/>
      <c r="G119"/>
      <c r="H119"/>
      <c r="J119" s="51"/>
    </row>
    <row r="120" spans="2:10" ht="15" thickBot="1" x14ac:dyDescent="0.35">
      <c r="B120" s="74" t="s">
        <v>1</v>
      </c>
      <c r="C120" s="75"/>
      <c r="D120" s="75"/>
      <c r="E120" s="75"/>
      <c r="F120" s="31" t="s">
        <v>2</v>
      </c>
      <c r="G120" s="3" t="s">
        <v>3</v>
      </c>
      <c r="H120" s="3" t="s">
        <v>4</v>
      </c>
      <c r="J120" s="49">
        <f>ROUND(F121,2)</f>
        <v>0</v>
      </c>
    </row>
    <row r="121" spans="2:10" ht="15" thickBot="1" x14ac:dyDescent="0.35">
      <c r="B121" s="64" t="s">
        <v>100</v>
      </c>
      <c r="C121" s="5" t="s">
        <v>72</v>
      </c>
      <c r="D121" s="76" t="s">
        <v>101</v>
      </c>
      <c r="E121" s="77"/>
      <c r="F121" s="46"/>
      <c r="G121" s="7">
        <v>500</v>
      </c>
      <c r="H121" s="7">
        <f>ROUND(J120*G121,2)</f>
        <v>0</v>
      </c>
      <c r="I121" s="50" t="str">
        <f>IF(ISBLANK('Modelo de oferta económica'!F121),"Es necesario completar el precio de esta partida, introduciendo un valor en la celda en naranja","")</f>
        <v>Es necesario completar el precio de esta partida, introduciendo un valor en la celda en naranja</v>
      </c>
      <c r="J121" s="51"/>
    </row>
    <row r="122" spans="2:10" ht="52.5" customHeight="1" thickBot="1" x14ac:dyDescent="0.35">
      <c r="B122" s="82" t="s">
        <v>236</v>
      </c>
      <c r="C122" s="83"/>
      <c r="D122" s="83"/>
      <c r="E122" s="83"/>
      <c r="F122" s="83"/>
      <c r="G122" s="83"/>
      <c r="H122" s="84"/>
      <c r="J122" s="51"/>
    </row>
    <row r="123" spans="2:10" ht="9.9" customHeight="1" thickBot="1" x14ac:dyDescent="0.35">
      <c r="D123" s="10"/>
      <c r="E123"/>
      <c r="F123" s="27"/>
      <c r="G123"/>
      <c r="H123"/>
      <c r="J123" s="51"/>
    </row>
    <row r="124" spans="2:10" ht="15" thickBot="1" x14ac:dyDescent="0.35">
      <c r="B124" s="74" t="s">
        <v>1</v>
      </c>
      <c r="C124" s="75"/>
      <c r="D124" s="75"/>
      <c r="E124" s="75"/>
      <c r="F124" s="31" t="s">
        <v>2</v>
      </c>
      <c r="G124" s="3" t="s">
        <v>3</v>
      </c>
      <c r="H124" s="3" t="s">
        <v>4</v>
      </c>
      <c r="J124" s="49">
        <f>ROUND(F125,2)</f>
        <v>0</v>
      </c>
    </row>
    <row r="125" spans="2:10" ht="15" thickBot="1" x14ac:dyDescent="0.35">
      <c r="B125" s="64" t="s">
        <v>102</v>
      </c>
      <c r="C125" s="5" t="s">
        <v>72</v>
      </c>
      <c r="D125" s="76" t="s">
        <v>103</v>
      </c>
      <c r="E125" s="77"/>
      <c r="F125" s="46"/>
      <c r="G125" s="7">
        <v>1980.24</v>
      </c>
      <c r="H125" s="7">
        <f>ROUND(J124*G125,2)</f>
        <v>0</v>
      </c>
      <c r="I125" s="50" t="str">
        <f>IF(ISBLANK('Modelo de oferta económica'!F125),"Es necesario completar el precio de esta partida, introduciendo un valor en la celda en naranja","")</f>
        <v>Es necesario completar el precio de esta partida, introduciendo un valor en la celda en naranja</v>
      </c>
      <c r="J125" s="51"/>
    </row>
    <row r="126" spans="2:10" ht="43.5" customHeight="1" thickBot="1" x14ac:dyDescent="0.35">
      <c r="B126" s="82" t="s">
        <v>104</v>
      </c>
      <c r="C126" s="83"/>
      <c r="D126" s="83"/>
      <c r="E126" s="83"/>
      <c r="F126" s="83"/>
      <c r="G126" s="83"/>
      <c r="H126" s="84"/>
      <c r="J126" s="51"/>
    </row>
    <row r="127" spans="2:10" ht="9.9" customHeight="1" thickBot="1" x14ac:dyDescent="0.35">
      <c r="D127" s="10"/>
      <c r="E127"/>
      <c r="F127" s="27"/>
      <c r="G127"/>
      <c r="H127"/>
      <c r="J127" s="51"/>
    </row>
    <row r="128" spans="2:10" ht="15" thickBot="1" x14ac:dyDescent="0.35">
      <c r="B128" s="74" t="s">
        <v>1</v>
      </c>
      <c r="C128" s="75"/>
      <c r="D128" s="75"/>
      <c r="E128" s="75"/>
      <c r="F128" s="31" t="s">
        <v>2</v>
      </c>
      <c r="G128" s="3" t="s">
        <v>3</v>
      </c>
      <c r="H128" s="3" t="s">
        <v>4</v>
      </c>
      <c r="J128" s="49">
        <f>ROUND(F129,2)</f>
        <v>0</v>
      </c>
    </row>
    <row r="129" spans="2:10" ht="15" thickBot="1" x14ac:dyDescent="0.35">
      <c r="B129" s="64" t="s">
        <v>105</v>
      </c>
      <c r="C129" s="5" t="s">
        <v>72</v>
      </c>
      <c r="D129" s="76" t="s">
        <v>106</v>
      </c>
      <c r="E129" s="77"/>
      <c r="F129" s="46"/>
      <c r="G129" s="7">
        <v>1839.77</v>
      </c>
      <c r="H129" s="7">
        <f>ROUND(J128*G129,2)</f>
        <v>0</v>
      </c>
      <c r="I129" s="50" t="str">
        <f>IF(ISBLANK('Modelo de oferta económica'!F129),"Es necesario completar el precio de esta partida, introduciendo un valor en la celda en naranja","")</f>
        <v>Es necesario completar el precio de esta partida, introduciendo un valor en la celda en naranja</v>
      </c>
      <c r="J129" s="51"/>
    </row>
    <row r="130" spans="2:10" ht="54.75" customHeight="1" thickBot="1" x14ac:dyDescent="0.35">
      <c r="B130" s="82" t="s">
        <v>237</v>
      </c>
      <c r="C130" s="83"/>
      <c r="D130" s="83"/>
      <c r="E130" s="83"/>
      <c r="F130" s="83"/>
      <c r="G130" s="83"/>
      <c r="H130" s="84"/>
      <c r="J130" s="51"/>
    </row>
    <row r="131" spans="2:10" ht="9.9" customHeight="1" thickBot="1" x14ac:dyDescent="0.35">
      <c r="B131" s="6"/>
      <c r="C131" s="6"/>
      <c r="D131" s="21"/>
      <c r="E131" s="6"/>
      <c r="F131" s="27"/>
      <c r="G131"/>
      <c r="H131" s="1"/>
    </row>
    <row r="132" spans="2:10" ht="15" thickBot="1" x14ac:dyDescent="0.35">
      <c r="B132" s="78" t="s">
        <v>8</v>
      </c>
      <c r="C132" s="79"/>
      <c r="D132" s="80" t="s">
        <v>107</v>
      </c>
      <c r="E132" s="81"/>
      <c r="F132" s="81"/>
      <c r="G132" s="81"/>
      <c r="H132" s="24">
        <f>H135+H139+H143+H147+H151+H155+H159+H163+H167+H171+H175+H179</f>
        <v>0</v>
      </c>
      <c r="I132" s="47">
        <f xml:space="preserve"> COUNTIF(I133:I163,"Es necesario completar el precio de esta partida, introduciendo un valor en la celda en naranja")</f>
        <v>8</v>
      </c>
    </row>
    <row r="133" spans="2:10" ht="9.9" customHeight="1" thickBot="1" x14ac:dyDescent="0.35">
      <c r="E133"/>
      <c r="F133" s="27"/>
      <c r="G133"/>
      <c r="H133" s="1"/>
    </row>
    <row r="134" spans="2:10" ht="15" thickBot="1" x14ac:dyDescent="0.35">
      <c r="B134" s="74" t="s">
        <v>1</v>
      </c>
      <c r="C134" s="75"/>
      <c r="D134" s="75"/>
      <c r="E134" s="75"/>
      <c r="F134" s="31" t="s">
        <v>2</v>
      </c>
      <c r="G134" s="3" t="s">
        <v>3</v>
      </c>
      <c r="H134" s="3" t="s">
        <v>4</v>
      </c>
      <c r="J134" s="49">
        <f>ROUND(F135,2)</f>
        <v>0</v>
      </c>
    </row>
    <row r="135" spans="2:10" ht="15" thickBot="1" x14ac:dyDescent="0.35">
      <c r="B135" s="64" t="s">
        <v>108</v>
      </c>
      <c r="C135" s="5" t="s">
        <v>6</v>
      </c>
      <c r="D135" s="76" t="s">
        <v>109</v>
      </c>
      <c r="E135" s="77"/>
      <c r="F135" s="46"/>
      <c r="G135" s="65">
        <v>4</v>
      </c>
      <c r="H135" s="7">
        <f>ROUND(J134*G135,2)</f>
        <v>0</v>
      </c>
      <c r="I135" s="50" t="str">
        <f>IF(ISBLANK('Modelo de oferta económica'!F135),"Es necesario completar el precio de esta partida, introduciendo un valor en la celda en naranja","")</f>
        <v>Es necesario completar el precio de esta partida, introduciendo un valor en la celda en naranja</v>
      </c>
    </row>
    <row r="136" spans="2:10" ht="40.5" customHeight="1" thickBot="1" x14ac:dyDescent="0.35">
      <c r="B136" s="82" t="s">
        <v>110</v>
      </c>
      <c r="C136" s="83"/>
      <c r="D136" s="83"/>
      <c r="E136" s="83"/>
      <c r="F136" s="83"/>
      <c r="G136" s="83"/>
      <c r="H136" s="84"/>
    </row>
    <row r="137" spans="2:10" ht="9.9" customHeight="1" thickBot="1" x14ac:dyDescent="0.35">
      <c r="E137"/>
      <c r="F137" s="27"/>
      <c r="G137"/>
      <c r="H137" s="1"/>
    </row>
    <row r="138" spans="2:10" ht="15" thickBot="1" x14ac:dyDescent="0.35">
      <c r="B138" s="74" t="s">
        <v>1</v>
      </c>
      <c r="C138" s="75"/>
      <c r="D138" s="75"/>
      <c r="E138" s="75"/>
      <c r="F138" s="31" t="s">
        <v>2</v>
      </c>
      <c r="G138" s="3" t="s">
        <v>3</v>
      </c>
      <c r="H138" s="25" t="s">
        <v>4</v>
      </c>
      <c r="J138" s="49">
        <f>ROUND(F139,2)</f>
        <v>0</v>
      </c>
    </row>
    <row r="139" spans="2:10" ht="15" thickBot="1" x14ac:dyDescent="0.35">
      <c r="B139" s="64" t="s">
        <v>111</v>
      </c>
      <c r="C139" s="5" t="s">
        <v>5</v>
      </c>
      <c r="D139" s="76" t="s">
        <v>112</v>
      </c>
      <c r="E139" s="77"/>
      <c r="F139" s="46"/>
      <c r="G139" s="65">
        <v>60</v>
      </c>
      <c r="H139" s="7">
        <f>ROUND(J138*G139,2)</f>
        <v>0</v>
      </c>
      <c r="I139" s="50" t="str">
        <f>IF(ISBLANK('Modelo de oferta económica'!F139),"Es necesario completar el precio de esta partida, introduciendo un valor en la celda en naranja","")</f>
        <v>Es necesario completar el precio de esta partida, introduciendo un valor en la celda en naranja</v>
      </c>
    </row>
    <row r="140" spans="2:10" ht="28.5" customHeight="1" thickBot="1" x14ac:dyDescent="0.35">
      <c r="B140" s="82" t="s">
        <v>113</v>
      </c>
      <c r="C140" s="83"/>
      <c r="D140" s="83"/>
      <c r="E140" s="83"/>
      <c r="F140" s="83"/>
      <c r="G140" s="83"/>
      <c r="H140" s="84"/>
    </row>
    <row r="141" spans="2:10" ht="9.9" customHeight="1" thickBot="1" x14ac:dyDescent="0.35">
      <c r="D141" s="10"/>
      <c r="E141"/>
      <c r="F141" s="27"/>
      <c r="G141"/>
      <c r="H141" s="1"/>
    </row>
    <row r="142" spans="2:10" ht="15" thickBot="1" x14ac:dyDescent="0.35">
      <c r="B142" s="74" t="s">
        <v>1</v>
      </c>
      <c r="C142" s="75"/>
      <c r="D142" s="75"/>
      <c r="E142" s="75"/>
      <c r="F142" s="31" t="s">
        <v>2</v>
      </c>
      <c r="G142" s="3" t="s">
        <v>3</v>
      </c>
      <c r="H142" s="25" t="s">
        <v>4</v>
      </c>
      <c r="J142" s="49">
        <f>ROUND(F143,2)</f>
        <v>0</v>
      </c>
    </row>
    <row r="143" spans="2:10" ht="15" thickBot="1" x14ac:dyDescent="0.35">
      <c r="B143" s="64" t="s">
        <v>114</v>
      </c>
      <c r="C143" s="5" t="s">
        <v>6</v>
      </c>
      <c r="D143" s="76" t="s">
        <v>115</v>
      </c>
      <c r="E143" s="77"/>
      <c r="F143" s="46"/>
      <c r="G143" s="65">
        <v>1</v>
      </c>
      <c r="H143" s="7">
        <f>ROUND(J142*G143,2)</f>
        <v>0</v>
      </c>
      <c r="I143" s="50" t="str">
        <f>IF(ISBLANK('Modelo de oferta económica'!F143),"Es necesario completar el precio de esta partida, introduciendo un valor en la celda en naranja","")</f>
        <v>Es necesario completar el precio de esta partida, introduciendo un valor en la celda en naranja</v>
      </c>
    </row>
    <row r="144" spans="2:10" ht="27" customHeight="1" thickBot="1" x14ac:dyDescent="0.35">
      <c r="B144" s="82" t="s">
        <v>116</v>
      </c>
      <c r="C144" s="83"/>
      <c r="D144" s="83"/>
      <c r="E144" s="83"/>
      <c r="F144" s="83"/>
      <c r="G144" s="83"/>
      <c r="H144" s="84"/>
    </row>
    <row r="145" spans="2:10" ht="9.9" customHeight="1" thickBot="1" x14ac:dyDescent="0.35">
      <c r="B145" s="89"/>
      <c r="C145" s="89"/>
      <c r="D145" s="89"/>
      <c r="E145" s="89"/>
      <c r="F145" s="33"/>
      <c r="G145" s="20"/>
      <c r="H145" s="12"/>
    </row>
    <row r="146" spans="2:10" ht="15" thickBot="1" x14ac:dyDescent="0.35">
      <c r="B146" s="74" t="s">
        <v>1</v>
      </c>
      <c r="C146" s="75"/>
      <c r="D146" s="75"/>
      <c r="E146" s="75"/>
      <c r="F146" s="31" t="s">
        <v>2</v>
      </c>
      <c r="G146" s="3" t="s">
        <v>3</v>
      </c>
      <c r="H146" s="25" t="s">
        <v>4</v>
      </c>
      <c r="J146" s="49">
        <f>ROUND(F147,2)</f>
        <v>0</v>
      </c>
    </row>
    <row r="147" spans="2:10" ht="15" thickBot="1" x14ac:dyDescent="0.35">
      <c r="B147" s="64" t="s">
        <v>117</v>
      </c>
      <c r="C147" s="5" t="s">
        <v>6</v>
      </c>
      <c r="D147" s="76" t="s">
        <v>118</v>
      </c>
      <c r="E147" s="77"/>
      <c r="F147" s="46"/>
      <c r="G147" s="65">
        <v>1</v>
      </c>
      <c r="H147" s="7">
        <f>ROUND(J146*G147,2)</f>
        <v>0</v>
      </c>
      <c r="I147" s="50" t="str">
        <f>IF(ISBLANK('Modelo de oferta económica'!F147),"Es necesario completar el precio de esta partida, introduciendo un valor en la celda en naranja","")</f>
        <v>Es necesario completar el precio de esta partida, introduciendo un valor en la celda en naranja</v>
      </c>
    </row>
    <row r="148" spans="2:10" ht="18" customHeight="1" thickBot="1" x14ac:dyDescent="0.35">
      <c r="B148" s="82" t="s">
        <v>119</v>
      </c>
      <c r="C148" s="83"/>
      <c r="D148" s="83"/>
      <c r="E148" s="83"/>
      <c r="F148" s="83"/>
      <c r="G148" s="83"/>
      <c r="H148" s="84"/>
    </row>
    <row r="149" spans="2:10" ht="9.9" customHeight="1" thickBot="1" x14ac:dyDescent="0.35">
      <c r="B149" s="90"/>
      <c r="C149" s="90"/>
      <c r="D149" s="90"/>
      <c r="E149" s="90"/>
      <c r="F149" s="32"/>
      <c r="G149" s="4"/>
      <c r="H149" s="12"/>
    </row>
    <row r="150" spans="2:10" ht="15" thickBot="1" x14ac:dyDescent="0.35">
      <c r="B150" s="74" t="s">
        <v>1</v>
      </c>
      <c r="C150" s="75"/>
      <c r="D150" s="75"/>
      <c r="E150" s="75"/>
      <c r="F150" s="31" t="s">
        <v>2</v>
      </c>
      <c r="G150" s="3" t="s">
        <v>3</v>
      </c>
      <c r="H150" s="25" t="s">
        <v>4</v>
      </c>
      <c r="J150" s="49">
        <f>ROUND(F151,2)</f>
        <v>0</v>
      </c>
    </row>
    <row r="151" spans="2:10" ht="15" thickBot="1" x14ac:dyDescent="0.35">
      <c r="B151" s="64" t="s">
        <v>120</v>
      </c>
      <c r="C151" s="5" t="s">
        <v>6</v>
      </c>
      <c r="D151" s="76" t="s">
        <v>121</v>
      </c>
      <c r="E151" s="77"/>
      <c r="F151" s="46"/>
      <c r="G151" s="65">
        <v>1</v>
      </c>
      <c r="H151" s="7">
        <f>ROUND(J150*G151,2)</f>
        <v>0</v>
      </c>
      <c r="I151" s="50" t="str">
        <f>IF(ISBLANK('Modelo de oferta económica'!F151),"Es necesario completar el precio de esta partida, introduciendo un valor en la celda en naranja","")</f>
        <v>Es necesario completar el precio de esta partida, introduciendo un valor en la celda en naranja</v>
      </c>
    </row>
    <row r="152" spans="2:10" ht="18" customHeight="1" thickBot="1" x14ac:dyDescent="0.35">
      <c r="B152" s="82" t="s">
        <v>122</v>
      </c>
      <c r="C152" s="83"/>
      <c r="D152" s="83"/>
      <c r="E152" s="83"/>
      <c r="F152" s="83"/>
      <c r="G152" s="83"/>
      <c r="H152" s="84"/>
    </row>
    <row r="153" spans="2:10" ht="9.9" customHeight="1" thickBot="1" x14ac:dyDescent="0.35">
      <c r="D153" s="10"/>
      <c r="E153"/>
      <c r="F153" s="27"/>
      <c r="G153"/>
      <c r="H153" s="1"/>
    </row>
    <row r="154" spans="2:10" ht="15" thickBot="1" x14ac:dyDescent="0.35">
      <c r="B154" s="74" t="s">
        <v>1</v>
      </c>
      <c r="C154" s="75"/>
      <c r="D154" s="75"/>
      <c r="E154" s="75"/>
      <c r="F154" s="31" t="s">
        <v>2</v>
      </c>
      <c r="G154" s="3" t="s">
        <v>3</v>
      </c>
      <c r="H154" s="25" t="s">
        <v>4</v>
      </c>
      <c r="J154" s="49">
        <f>ROUND(F155,2)</f>
        <v>0</v>
      </c>
    </row>
    <row r="155" spans="2:10" ht="15" thickBot="1" x14ac:dyDescent="0.35">
      <c r="B155" s="64" t="s">
        <v>123</v>
      </c>
      <c r="C155" s="5" t="s">
        <v>6</v>
      </c>
      <c r="D155" s="76" t="s">
        <v>124</v>
      </c>
      <c r="E155" s="77"/>
      <c r="F155" s="46"/>
      <c r="G155" s="65">
        <v>1</v>
      </c>
      <c r="H155" s="7">
        <f>ROUND(J154*G155,2)</f>
        <v>0</v>
      </c>
      <c r="I155" s="50" t="str">
        <f>IF(ISBLANK('Modelo de oferta económica'!F155),"Es necesario completar el precio de esta partida, introduciendo un valor en la celda en naranja","")</f>
        <v>Es necesario completar el precio de esta partida, introduciendo un valor en la celda en naranja</v>
      </c>
    </row>
    <row r="156" spans="2:10" ht="15" thickBot="1" x14ac:dyDescent="0.35">
      <c r="B156" s="82" t="s">
        <v>125</v>
      </c>
      <c r="C156" s="83"/>
      <c r="D156" s="83"/>
      <c r="E156" s="83"/>
      <c r="F156" s="83"/>
      <c r="G156" s="83"/>
      <c r="H156" s="84"/>
    </row>
    <row r="157" spans="2:10" ht="9.9" customHeight="1" thickBot="1" x14ac:dyDescent="0.35">
      <c r="D157" s="10"/>
      <c r="E157"/>
      <c r="F157" s="27"/>
      <c r="G157"/>
      <c r="H157" s="1"/>
    </row>
    <row r="158" spans="2:10" ht="15" thickBot="1" x14ac:dyDescent="0.35">
      <c r="B158" s="74" t="s">
        <v>1</v>
      </c>
      <c r="C158" s="75"/>
      <c r="D158" s="75"/>
      <c r="E158" s="75"/>
      <c r="F158" s="31" t="s">
        <v>2</v>
      </c>
      <c r="G158" s="3" t="s">
        <v>3</v>
      </c>
      <c r="H158" s="25" t="s">
        <v>4</v>
      </c>
      <c r="J158" s="49">
        <f>ROUND(F159,2)</f>
        <v>0</v>
      </c>
    </row>
    <row r="159" spans="2:10" ht="15" thickBot="1" x14ac:dyDescent="0.35">
      <c r="B159" s="64" t="s">
        <v>126</v>
      </c>
      <c r="C159" s="5" t="s">
        <v>6</v>
      </c>
      <c r="D159" s="76" t="s">
        <v>127</v>
      </c>
      <c r="E159" s="77"/>
      <c r="F159" s="46"/>
      <c r="G159" s="65">
        <v>1</v>
      </c>
      <c r="H159" s="7">
        <f>ROUND(J158*G159,2)</f>
        <v>0</v>
      </c>
      <c r="I159" s="50" t="str">
        <f>IF(ISBLANK('Modelo de oferta económica'!F159),"Es necesario completar el precio de esta partida, introduciendo un valor en la celda en naranja","")</f>
        <v>Es necesario completar el precio de esta partida, introduciendo un valor en la celda en naranja</v>
      </c>
    </row>
    <row r="160" spans="2:10" ht="15" thickBot="1" x14ac:dyDescent="0.35">
      <c r="B160" s="82" t="s">
        <v>128</v>
      </c>
      <c r="C160" s="83"/>
      <c r="D160" s="83"/>
      <c r="E160" s="83"/>
      <c r="F160" s="83"/>
      <c r="G160" s="83"/>
      <c r="H160" s="84"/>
    </row>
    <row r="161" spans="2:10" ht="9.9" customHeight="1" thickBot="1" x14ac:dyDescent="0.35">
      <c r="B161" s="2"/>
      <c r="C161" s="16"/>
      <c r="D161" s="9"/>
      <c r="E161" s="17"/>
      <c r="F161" s="29"/>
      <c r="G161" s="18"/>
      <c r="H161" s="22"/>
    </row>
    <row r="162" spans="2:10" ht="15" thickBot="1" x14ac:dyDescent="0.35">
      <c r="B162" s="74" t="s">
        <v>1</v>
      </c>
      <c r="C162" s="75"/>
      <c r="D162" s="75"/>
      <c r="E162" s="75"/>
      <c r="F162" s="31" t="s">
        <v>2</v>
      </c>
      <c r="G162" s="3" t="s">
        <v>3</v>
      </c>
      <c r="H162" s="25" t="s">
        <v>4</v>
      </c>
      <c r="J162" s="49">
        <f>ROUND(F163,2)</f>
        <v>0</v>
      </c>
    </row>
    <row r="163" spans="2:10" ht="15" thickBot="1" x14ac:dyDescent="0.35">
      <c r="B163" s="64" t="s">
        <v>129</v>
      </c>
      <c r="C163" s="5" t="s">
        <v>6</v>
      </c>
      <c r="D163" s="76" t="s">
        <v>130</v>
      </c>
      <c r="E163" s="77"/>
      <c r="F163" s="46"/>
      <c r="G163" s="65">
        <v>1</v>
      </c>
      <c r="H163" s="7">
        <f>ROUND(J162*G163,2)</f>
        <v>0</v>
      </c>
      <c r="I163" s="50" t="str">
        <f>IF(ISBLANK('Modelo de oferta económica'!F163),"Es necesario completar el precio de esta partida, introduciendo un valor en la celda en naranja","")</f>
        <v>Es necesario completar el precio de esta partida, introduciendo un valor en la celda en naranja</v>
      </c>
    </row>
    <row r="164" spans="2:10" ht="15" thickBot="1" x14ac:dyDescent="0.35">
      <c r="B164" s="82" t="s">
        <v>131</v>
      </c>
      <c r="C164" s="83"/>
      <c r="D164" s="83"/>
      <c r="E164" s="83"/>
      <c r="F164" s="83"/>
      <c r="G164" s="83"/>
      <c r="H164" s="84"/>
    </row>
    <row r="165" spans="2:10" ht="9.9" customHeight="1" thickBot="1" x14ac:dyDescent="0.35">
      <c r="D165" s="10"/>
      <c r="E165"/>
      <c r="F165" s="27"/>
      <c r="G165"/>
      <c r="H165" s="1"/>
    </row>
    <row r="166" spans="2:10" ht="15" thickBot="1" x14ac:dyDescent="0.35">
      <c r="B166" s="74" t="s">
        <v>1</v>
      </c>
      <c r="C166" s="75"/>
      <c r="D166" s="75"/>
      <c r="E166" s="75"/>
      <c r="F166" s="31" t="s">
        <v>2</v>
      </c>
      <c r="G166" s="3" t="s">
        <v>3</v>
      </c>
      <c r="H166" s="3" t="s">
        <v>4</v>
      </c>
      <c r="J166" s="49">
        <f>ROUND(F167,2)</f>
        <v>0</v>
      </c>
    </row>
    <row r="167" spans="2:10" ht="15" thickBot="1" x14ac:dyDescent="0.35">
      <c r="B167" s="64" t="s">
        <v>132</v>
      </c>
      <c r="C167" s="5" t="s">
        <v>6</v>
      </c>
      <c r="D167" s="76" t="s">
        <v>133</v>
      </c>
      <c r="E167" s="77"/>
      <c r="F167" s="46"/>
      <c r="G167" s="65">
        <v>1</v>
      </c>
      <c r="H167" s="7">
        <f>ROUND(J166*G167,2)</f>
        <v>0</v>
      </c>
      <c r="I167" s="50" t="str">
        <f>IF(ISBLANK('Modelo de oferta económica'!F167),"Es necesario completar el precio de esta partida, introduciendo un valor en la celda en naranja","")</f>
        <v>Es necesario completar el precio de esta partida, introduciendo un valor en la celda en naranja</v>
      </c>
    </row>
    <row r="168" spans="2:10" ht="15" thickBot="1" x14ac:dyDescent="0.35">
      <c r="B168" s="82" t="s">
        <v>133</v>
      </c>
      <c r="C168" s="83"/>
      <c r="D168" s="83"/>
      <c r="E168" s="83"/>
      <c r="F168" s="83"/>
      <c r="G168" s="83"/>
      <c r="H168" s="84"/>
    </row>
    <row r="169" spans="2:10" ht="9.9" customHeight="1" thickBot="1" x14ac:dyDescent="0.35">
      <c r="B169" s="15"/>
      <c r="D169" s="10"/>
      <c r="E169"/>
      <c r="F169" s="27"/>
      <c r="G169"/>
      <c r="H169" s="1"/>
    </row>
    <row r="170" spans="2:10" ht="15" thickBot="1" x14ac:dyDescent="0.35">
      <c r="B170" s="74" t="s">
        <v>1</v>
      </c>
      <c r="C170" s="75"/>
      <c r="D170" s="75"/>
      <c r="E170" s="75"/>
      <c r="F170" s="31" t="s">
        <v>2</v>
      </c>
      <c r="G170" s="3" t="s">
        <v>3</v>
      </c>
      <c r="H170" s="25" t="s">
        <v>4</v>
      </c>
      <c r="J170" s="49">
        <f>ROUND(F171,2)</f>
        <v>0</v>
      </c>
    </row>
    <row r="171" spans="2:10" ht="15" thickBot="1" x14ac:dyDescent="0.35">
      <c r="B171" s="64" t="s">
        <v>134</v>
      </c>
      <c r="C171" s="5" t="s">
        <v>6</v>
      </c>
      <c r="D171" s="76" t="s">
        <v>135</v>
      </c>
      <c r="E171" s="77"/>
      <c r="F171" s="46"/>
      <c r="G171" s="65">
        <v>1</v>
      </c>
      <c r="H171" s="7">
        <f>ROUND(J170*G171,2)</f>
        <v>0</v>
      </c>
      <c r="I171" s="50" t="str">
        <f>IF(ISBLANK('Modelo de oferta económica'!F171),"Es necesario completar el precio de esta partida, introduciendo un valor en la celda en naranja","")</f>
        <v>Es necesario completar el precio de esta partida, introduciendo un valor en la celda en naranja</v>
      </c>
    </row>
    <row r="172" spans="2:10" ht="79.5" customHeight="1" thickBot="1" x14ac:dyDescent="0.35">
      <c r="B172" s="82" t="s">
        <v>238</v>
      </c>
      <c r="C172" s="83"/>
      <c r="D172" s="83"/>
      <c r="E172" s="83"/>
      <c r="F172" s="83"/>
      <c r="G172" s="83"/>
      <c r="H172" s="84"/>
    </row>
    <row r="173" spans="2:10" ht="9.9" customHeight="1" thickBot="1" x14ac:dyDescent="0.35">
      <c r="D173" s="10"/>
      <c r="E173"/>
      <c r="F173" s="27"/>
      <c r="G173"/>
      <c r="H173" s="1"/>
    </row>
    <row r="174" spans="2:10" ht="15" thickBot="1" x14ac:dyDescent="0.35">
      <c r="B174" s="74" t="s">
        <v>1</v>
      </c>
      <c r="C174" s="75"/>
      <c r="D174" s="75"/>
      <c r="E174" s="75"/>
      <c r="F174" s="31" t="s">
        <v>2</v>
      </c>
      <c r="G174" s="3" t="s">
        <v>3</v>
      </c>
      <c r="H174" s="25" t="s">
        <v>4</v>
      </c>
      <c r="J174" s="49">
        <f>ROUND(F175,2)</f>
        <v>0</v>
      </c>
    </row>
    <row r="175" spans="2:10" ht="15" thickBot="1" x14ac:dyDescent="0.35">
      <c r="B175" s="64" t="s">
        <v>136</v>
      </c>
      <c r="C175" s="5" t="s">
        <v>6</v>
      </c>
      <c r="D175" s="76" t="s">
        <v>137</v>
      </c>
      <c r="E175" s="77"/>
      <c r="F175" s="46"/>
      <c r="G175" s="65">
        <v>1</v>
      </c>
      <c r="H175" s="7">
        <f>ROUND(J174*G175,2)</f>
        <v>0</v>
      </c>
      <c r="I175" s="50" t="str">
        <f>IF(ISBLANK('Modelo de oferta económica'!F175),"Es necesario completar el precio de esta partida, introduciendo un valor en la celda en naranja","")</f>
        <v>Es necesario completar el precio de esta partida, introduciendo un valor en la celda en naranja</v>
      </c>
    </row>
    <row r="176" spans="2:10" ht="48" customHeight="1" thickBot="1" x14ac:dyDescent="0.35">
      <c r="B176" s="82" t="s">
        <v>239</v>
      </c>
      <c r="C176" s="83"/>
      <c r="D176" s="83"/>
      <c r="E176" s="83"/>
      <c r="F176" s="83"/>
      <c r="G176" s="83"/>
      <c r="H176" s="84"/>
    </row>
    <row r="177" spans="2:10" ht="9.9" customHeight="1" thickBot="1" x14ac:dyDescent="0.35">
      <c r="D177" s="10"/>
      <c r="E177"/>
      <c r="F177" s="27"/>
      <c r="G177"/>
      <c r="H177" s="1"/>
    </row>
    <row r="178" spans="2:10" ht="15" thickBot="1" x14ac:dyDescent="0.35">
      <c r="B178" s="74" t="s">
        <v>1</v>
      </c>
      <c r="C178" s="75"/>
      <c r="D178" s="75"/>
      <c r="E178" s="75"/>
      <c r="F178" s="31" t="s">
        <v>2</v>
      </c>
      <c r="G178" s="3" t="s">
        <v>3</v>
      </c>
      <c r="H178" s="25" t="s">
        <v>4</v>
      </c>
      <c r="J178" s="49">
        <f>ROUND(F179,2)</f>
        <v>0</v>
      </c>
    </row>
    <row r="179" spans="2:10" ht="15" thickBot="1" x14ac:dyDescent="0.35">
      <c r="B179" s="64" t="s">
        <v>138</v>
      </c>
      <c r="C179" s="5" t="s">
        <v>6</v>
      </c>
      <c r="D179" s="76" t="s">
        <v>139</v>
      </c>
      <c r="E179" s="77"/>
      <c r="F179" s="46"/>
      <c r="G179" s="65">
        <v>1</v>
      </c>
      <c r="H179" s="7">
        <f>ROUND(J178*G179,2)</f>
        <v>0</v>
      </c>
      <c r="I179" s="50" t="str">
        <f>IF(ISBLANK('Modelo de oferta económica'!F179),"Es necesario completar el precio de esta partida, introduciendo un valor en la celda en naranja","")</f>
        <v>Es necesario completar el precio de esta partida, introduciendo un valor en la celda en naranja</v>
      </c>
    </row>
    <row r="180" spans="2:10" ht="37.5" customHeight="1" thickBot="1" x14ac:dyDescent="0.35">
      <c r="B180" s="82" t="s">
        <v>240</v>
      </c>
      <c r="C180" s="83"/>
      <c r="D180" s="83"/>
      <c r="E180" s="83"/>
      <c r="F180" s="83"/>
      <c r="G180" s="83"/>
      <c r="H180" s="84"/>
    </row>
    <row r="181" spans="2:10" ht="9.9" customHeight="1" thickBot="1" x14ac:dyDescent="0.35">
      <c r="B181" s="6"/>
      <c r="C181" s="6"/>
      <c r="D181" s="21"/>
      <c r="E181" s="6"/>
      <c r="F181" s="27"/>
      <c r="G181"/>
      <c r="H181" s="1"/>
    </row>
    <row r="182" spans="2:10" ht="15" thickBot="1" x14ac:dyDescent="0.35">
      <c r="B182" s="78" t="s">
        <v>9</v>
      </c>
      <c r="C182" s="79"/>
      <c r="D182" s="80" t="s">
        <v>140</v>
      </c>
      <c r="E182" s="81"/>
      <c r="F182" s="81"/>
      <c r="G182" s="81"/>
      <c r="H182" s="24">
        <f>H185+H189+H193+H197+H201</f>
        <v>0</v>
      </c>
      <c r="I182" s="47">
        <f xml:space="preserve"> COUNTIF(I183:I215,"Es necesario completar el precio de esta partida, introduciendo un valor en la celda en naranja")</f>
        <v>8</v>
      </c>
    </row>
    <row r="183" spans="2:10" ht="9.9" customHeight="1" thickBot="1" x14ac:dyDescent="0.35">
      <c r="B183" s="13"/>
      <c r="C183" s="13"/>
      <c r="D183" s="13"/>
      <c r="E183" s="13"/>
      <c r="F183" s="34"/>
      <c r="G183" s="19"/>
      <c r="H183" s="13"/>
    </row>
    <row r="184" spans="2:10" ht="15" thickBot="1" x14ac:dyDescent="0.35">
      <c r="B184" s="74" t="s">
        <v>1</v>
      </c>
      <c r="C184" s="75"/>
      <c r="D184" s="75"/>
      <c r="E184" s="75"/>
      <c r="F184" s="31" t="s">
        <v>2</v>
      </c>
      <c r="G184" s="3" t="s">
        <v>3</v>
      </c>
      <c r="H184" s="25" t="s">
        <v>4</v>
      </c>
      <c r="J184" s="49">
        <f>ROUND(F185,2)</f>
        <v>0</v>
      </c>
    </row>
    <row r="185" spans="2:10" ht="15" thickBot="1" x14ac:dyDescent="0.35">
      <c r="B185" s="64" t="s">
        <v>141</v>
      </c>
      <c r="C185" s="5" t="s">
        <v>5</v>
      </c>
      <c r="D185" s="76" t="s">
        <v>142</v>
      </c>
      <c r="E185" s="77"/>
      <c r="F185" s="46"/>
      <c r="G185" s="65">
        <v>125</v>
      </c>
      <c r="H185" s="7">
        <f>ROUND(J184*G185,2)</f>
        <v>0</v>
      </c>
      <c r="I185" s="50" t="str">
        <f>IF(ISBLANK('Modelo de oferta económica'!F185),"Es necesario completar el precio de esta partida, introduciendo un valor en la celda en naranja","")</f>
        <v>Es necesario completar el precio de esta partida, introduciendo un valor en la celda en naranja</v>
      </c>
    </row>
    <row r="186" spans="2:10" ht="38.25" customHeight="1" thickBot="1" x14ac:dyDescent="0.35">
      <c r="B186" s="82" t="s">
        <v>241</v>
      </c>
      <c r="C186" s="83"/>
      <c r="D186" s="83"/>
      <c r="E186" s="83"/>
      <c r="F186" s="83"/>
      <c r="G186" s="83"/>
      <c r="H186" s="84"/>
    </row>
    <row r="187" spans="2:10" ht="9.9" customHeight="1" thickBot="1" x14ac:dyDescent="0.35">
      <c r="D187" s="10"/>
      <c r="E187"/>
      <c r="F187" s="27"/>
      <c r="G187"/>
      <c r="H187" s="1"/>
    </row>
    <row r="188" spans="2:10" ht="15" thickBot="1" x14ac:dyDescent="0.35">
      <c r="B188" s="74" t="s">
        <v>1</v>
      </c>
      <c r="C188" s="75"/>
      <c r="D188" s="75"/>
      <c r="E188" s="75"/>
      <c r="F188" s="31" t="s">
        <v>2</v>
      </c>
      <c r="G188" s="3" t="s">
        <v>3</v>
      </c>
      <c r="H188" s="3" t="s">
        <v>4</v>
      </c>
      <c r="J188" s="49">
        <f>ROUND(F189,2)</f>
        <v>0</v>
      </c>
    </row>
    <row r="189" spans="2:10" ht="15" thickBot="1" x14ac:dyDescent="0.35">
      <c r="B189" s="64" t="s">
        <v>143</v>
      </c>
      <c r="C189" s="5" t="s">
        <v>5</v>
      </c>
      <c r="D189" s="76" t="s">
        <v>144</v>
      </c>
      <c r="E189" s="77"/>
      <c r="F189" s="46"/>
      <c r="G189" s="65">
        <v>231</v>
      </c>
      <c r="H189" s="7">
        <f>ROUND(J188*G189,2)</f>
        <v>0</v>
      </c>
      <c r="I189" s="50" t="str">
        <f>IF(ISBLANK('Modelo de oferta económica'!F189),"Es necesario completar el precio de esta partida, introduciendo un valor en la celda en naranja","")</f>
        <v>Es necesario completar el precio de esta partida, introduciendo un valor en la celda en naranja</v>
      </c>
    </row>
    <row r="190" spans="2:10" ht="43.5" customHeight="1" thickBot="1" x14ac:dyDescent="0.35">
      <c r="B190" s="82" t="s">
        <v>242</v>
      </c>
      <c r="C190" s="83"/>
      <c r="D190" s="83"/>
      <c r="E190" s="83"/>
      <c r="F190" s="83"/>
      <c r="G190" s="83"/>
      <c r="H190" s="84"/>
    </row>
    <row r="191" spans="2:10" ht="9.9" customHeight="1" thickBot="1" x14ac:dyDescent="0.35">
      <c r="D191" s="10"/>
      <c r="E191"/>
      <c r="F191" s="27"/>
      <c r="G191"/>
      <c r="H191" s="1"/>
    </row>
    <row r="192" spans="2:10" ht="15" thickBot="1" x14ac:dyDescent="0.35">
      <c r="B192" s="74" t="s">
        <v>1</v>
      </c>
      <c r="C192" s="75"/>
      <c r="D192" s="75"/>
      <c r="E192" s="75"/>
      <c r="F192" s="31" t="s">
        <v>2</v>
      </c>
      <c r="G192" s="3" t="s">
        <v>3</v>
      </c>
      <c r="H192" s="25" t="s">
        <v>4</v>
      </c>
      <c r="J192" s="49">
        <f>ROUND(F193,2)</f>
        <v>0</v>
      </c>
    </row>
    <row r="193" spans="2:10" ht="15" thickBot="1" x14ac:dyDescent="0.35">
      <c r="B193" s="64" t="s">
        <v>145</v>
      </c>
      <c r="C193" s="5" t="s">
        <v>5</v>
      </c>
      <c r="D193" s="76" t="s">
        <v>146</v>
      </c>
      <c r="E193" s="77"/>
      <c r="F193" s="46"/>
      <c r="G193" s="65">
        <v>120</v>
      </c>
      <c r="H193" s="7">
        <f>ROUND(J192*G193,2)</f>
        <v>0</v>
      </c>
      <c r="I193" s="50" t="str">
        <f>IF(ISBLANK('Modelo de oferta económica'!F193),"Es necesario completar el precio de esta partida, introduciendo un valor en la celda en naranja","")</f>
        <v>Es necesario completar el precio de esta partida, introduciendo un valor en la celda en naranja</v>
      </c>
    </row>
    <row r="194" spans="2:10" ht="39" customHeight="1" thickBot="1" x14ac:dyDescent="0.35">
      <c r="B194" s="131" t="s">
        <v>243</v>
      </c>
      <c r="C194" s="132"/>
      <c r="D194" s="132"/>
      <c r="E194" s="132"/>
      <c r="F194" s="132"/>
      <c r="G194" s="132"/>
      <c r="H194" s="133"/>
    </row>
    <row r="195" spans="2:10" ht="9.9" customHeight="1" thickBot="1" x14ac:dyDescent="0.35">
      <c r="B195" s="6"/>
      <c r="C195" s="6"/>
      <c r="D195" s="21"/>
      <c r="E195" s="6"/>
      <c r="F195" s="27"/>
      <c r="G195"/>
      <c r="H195" s="1"/>
    </row>
    <row r="196" spans="2:10" ht="15" thickBot="1" x14ac:dyDescent="0.35">
      <c r="B196" s="74" t="s">
        <v>1</v>
      </c>
      <c r="C196" s="75"/>
      <c r="D196" s="75"/>
      <c r="E196" s="75"/>
      <c r="F196" s="31" t="s">
        <v>2</v>
      </c>
      <c r="G196" s="3" t="s">
        <v>3</v>
      </c>
      <c r="H196" s="3" t="s">
        <v>4</v>
      </c>
      <c r="J196" s="49">
        <f>ROUND(F197,2)</f>
        <v>0</v>
      </c>
    </row>
    <row r="197" spans="2:10" ht="15" thickBot="1" x14ac:dyDescent="0.35">
      <c r="B197" s="64" t="s">
        <v>147</v>
      </c>
      <c r="C197" s="5" t="s">
        <v>5</v>
      </c>
      <c r="D197" s="76" t="s">
        <v>148</v>
      </c>
      <c r="E197" s="77"/>
      <c r="F197" s="46"/>
      <c r="G197" s="65">
        <v>15</v>
      </c>
      <c r="H197" s="7">
        <f>ROUND(J196*G197,2)</f>
        <v>0</v>
      </c>
      <c r="I197" s="50" t="str">
        <f>IF(ISBLANK('Modelo de oferta económica'!F197),"Es necesario completar el precio de esta partida, introduciendo un valor en la celda en naranja","")</f>
        <v>Es necesario completar el precio de esta partida, introduciendo un valor en la celda en naranja</v>
      </c>
    </row>
    <row r="198" spans="2:10" ht="18.75" customHeight="1" thickBot="1" x14ac:dyDescent="0.35">
      <c r="B198" s="82" t="s">
        <v>244</v>
      </c>
      <c r="C198" s="83"/>
      <c r="D198" s="83"/>
      <c r="E198" s="83"/>
      <c r="F198" s="83"/>
      <c r="G198" s="83"/>
      <c r="H198" s="84"/>
    </row>
    <row r="199" spans="2:10" ht="9.9" customHeight="1" thickBot="1" x14ac:dyDescent="0.35">
      <c r="B199" s="6"/>
      <c r="C199" s="6"/>
      <c r="D199" s="21"/>
      <c r="E199" s="6"/>
      <c r="F199" s="27"/>
      <c r="G199"/>
      <c r="H199" s="1"/>
    </row>
    <row r="200" spans="2:10" ht="15" thickBot="1" x14ac:dyDescent="0.35">
      <c r="B200" s="74" t="s">
        <v>1</v>
      </c>
      <c r="C200" s="75"/>
      <c r="D200" s="75"/>
      <c r="E200" s="75"/>
      <c r="F200" s="31" t="s">
        <v>2</v>
      </c>
      <c r="G200" s="3" t="s">
        <v>3</v>
      </c>
      <c r="H200" s="3" t="s">
        <v>4</v>
      </c>
      <c r="J200" s="49">
        <f>ROUND(F201,2)</f>
        <v>0</v>
      </c>
    </row>
    <row r="201" spans="2:10" ht="15" thickBot="1" x14ac:dyDescent="0.35">
      <c r="B201" s="64">
        <v>465</v>
      </c>
      <c r="C201" s="5" t="s">
        <v>5</v>
      </c>
      <c r="D201" s="76" t="s">
        <v>245</v>
      </c>
      <c r="E201" s="77"/>
      <c r="F201" s="46"/>
      <c r="G201" s="65">
        <v>50</v>
      </c>
      <c r="H201" s="7">
        <f>ROUND(J200*G201,2)</f>
        <v>0</v>
      </c>
      <c r="I201" s="50" t="str">
        <f>IF(ISBLANK('Modelo de oferta económica'!F201),"Es necesario completar el precio de esta partida, introduciendo un valor en la celda en naranja","")</f>
        <v>Es necesario completar el precio de esta partida, introduciendo un valor en la celda en naranja</v>
      </c>
    </row>
    <row r="202" spans="2:10" ht="43.5" customHeight="1" thickBot="1" x14ac:dyDescent="0.35">
      <c r="B202" s="82" t="s">
        <v>246</v>
      </c>
      <c r="C202" s="83"/>
      <c r="D202" s="83"/>
      <c r="E202" s="83"/>
      <c r="F202" s="83"/>
      <c r="G202" s="83"/>
      <c r="H202" s="84"/>
    </row>
    <row r="203" spans="2:10" ht="9.9" customHeight="1" thickBot="1" x14ac:dyDescent="0.35">
      <c r="B203" s="6"/>
      <c r="C203" s="6"/>
      <c r="D203" s="21"/>
      <c r="E203" s="6"/>
      <c r="F203" s="27"/>
      <c r="G203"/>
      <c r="H203" s="1"/>
    </row>
    <row r="204" spans="2:10" ht="15" thickBot="1" x14ac:dyDescent="0.35">
      <c r="B204" s="78" t="s">
        <v>10</v>
      </c>
      <c r="C204" s="79"/>
      <c r="D204" s="80" t="s">
        <v>149</v>
      </c>
      <c r="E204" s="81"/>
      <c r="F204" s="81"/>
      <c r="G204" s="81"/>
      <c r="H204" s="24">
        <f>H207+H211+H215+H219+H223+H227+H231+H235+H239+H243</f>
        <v>0</v>
      </c>
      <c r="I204" s="47">
        <f xml:space="preserve"> COUNTIF(I205:I237,"Es necesario completar el precio de esta partida, introduciendo un valor en la celda en naranja")</f>
        <v>8</v>
      </c>
    </row>
    <row r="205" spans="2:10" ht="9.9" customHeight="1" thickBot="1" x14ac:dyDescent="0.35">
      <c r="B205" s="2"/>
      <c r="C205" s="16"/>
      <c r="D205" s="9"/>
      <c r="E205" s="17"/>
      <c r="F205" s="29"/>
      <c r="G205" s="18"/>
      <c r="H205" s="22"/>
    </row>
    <row r="206" spans="2:10" ht="15" thickBot="1" x14ac:dyDescent="0.35">
      <c r="B206" s="74" t="s">
        <v>1</v>
      </c>
      <c r="C206" s="75"/>
      <c r="D206" s="75"/>
      <c r="E206" s="75"/>
      <c r="F206" s="31" t="s">
        <v>2</v>
      </c>
      <c r="G206" s="3" t="s">
        <v>3</v>
      </c>
      <c r="H206" s="25" t="s">
        <v>4</v>
      </c>
      <c r="J206" s="49">
        <f>ROUND(F207,2)</f>
        <v>0</v>
      </c>
    </row>
    <row r="207" spans="2:10" ht="15" thickBot="1" x14ac:dyDescent="0.35">
      <c r="B207" s="64" t="s">
        <v>150</v>
      </c>
      <c r="C207" s="5" t="s">
        <v>72</v>
      </c>
      <c r="D207" s="76" t="s">
        <v>151</v>
      </c>
      <c r="E207" s="77"/>
      <c r="F207" s="46"/>
      <c r="G207" s="8">
        <v>2.72</v>
      </c>
      <c r="H207" s="7">
        <f>ROUND(J206*G207,2)</f>
        <v>0</v>
      </c>
      <c r="I207" s="50" t="str">
        <f>IF(ISBLANK('Modelo de oferta económica'!F207),"Es necesario completar el precio de esta partida, introduciendo un valor en la celda en naranja","")</f>
        <v>Es necesario completar el precio de esta partida, introduciendo un valor en la celda en naranja</v>
      </c>
    </row>
    <row r="208" spans="2:10" ht="72.75" customHeight="1" thickBot="1" x14ac:dyDescent="0.35">
      <c r="B208" s="82" t="s">
        <v>152</v>
      </c>
      <c r="C208" s="83"/>
      <c r="D208" s="83"/>
      <c r="E208" s="83"/>
      <c r="F208" s="83"/>
      <c r="G208" s="83"/>
      <c r="H208" s="84"/>
    </row>
    <row r="209" spans="2:10" ht="9.9" customHeight="1" thickBot="1" x14ac:dyDescent="0.35">
      <c r="D209" s="10"/>
      <c r="E209"/>
      <c r="F209" s="27"/>
      <c r="G209"/>
      <c r="H209" s="1"/>
    </row>
    <row r="210" spans="2:10" ht="15" thickBot="1" x14ac:dyDescent="0.35">
      <c r="B210" s="74" t="s">
        <v>1</v>
      </c>
      <c r="C210" s="75"/>
      <c r="D210" s="75"/>
      <c r="E210" s="75"/>
      <c r="F210" s="31" t="s">
        <v>2</v>
      </c>
      <c r="G210" s="3" t="s">
        <v>3</v>
      </c>
      <c r="H210" s="3" t="s">
        <v>4</v>
      </c>
      <c r="J210" s="49">
        <f>ROUND(F211,2)</f>
        <v>0</v>
      </c>
    </row>
    <row r="211" spans="2:10" ht="15" thickBot="1" x14ac:dyDescent="0.35">
      <c r="B211" s="64" t="s">
        <v>153</v>
      </c>
      <c r="C211" s="5" t="s">
        <v>72</v>
      </c>
      <c r="D211" s="76" t="s">
        <v>154</v>
      </c>
      <c r="E211" s="77"/>
      <c r="F211" s="46"/>
      <c r="G211" s="65">
        <v>4.8</v>
      </c>
      <c r="H211" s="7">
        <f>ROUND(J210*G211,2)</f>
        <v>0</v>
      </c>
      <c r="I211" s="50" t="str">
        <f>IF(ISBLANK('Modelo de oferta económica'!F211),"Es necesario completar el precio de esta partida, introduciendo un valor en la celda en naranja","")</f>
        <v>Es necesario completar el precio de esta partida, introduciendo un valor en la celda en naranja</v>
      </c>
    </row>
    <row r="212" spans="2:10" ht="51.75" customHeight="1" thickBot="1" x14ac:dyDescent="0.35">
      <c r="B212" s="82" t="s">
        <v>247</v>
      </c>
      <c r="C212" s="83"/>
      <c r="D212" s="83"/>
      <c r="E212" s="83"/>
      <c r="F212" s="83"/>
      <c r="G212" s="83"/>
      <c r="H212" s="84"/>
    </row>
    <row r="213" spans="2:10" ht="9.9" customHeight="1" thickBot="1" x14ac:dyDescent="0.35">
      <c r="B213" s="15"/>
      <c r="D213" s="10"/>
      <c r="E213"/>
      <c r="F213" s="27"/>
      <c r="G213"/>
      <c r="H213" s="1"/>
    </row>
    <row r="214" spans="2:10" ht="15" thickBot="1" x14ac:dyDescent="0.35">
      <c r="B214" s="74" t="s">
        <v>1</v>
      </c>
      <c r="C214" s="75"/>
      <c r="D214" s="75"/>
      <c r="E214" s="75"/>
      <c r="F214" s="31" t="s">
        <v>2</v>
      </c>
      <c r="G214" s="3" t="s">
        <v>3</v>
      </c>
      <c r="H214" s="25" t="s">
        <v>4</v>
      </c>
      <c r="J214" s="49">
        <f>ROUND(F215,2)</f>
        <v>0</v>
      </c>
    </row>
    <row r="215" spans="2:10" ht="15" thickBot="1" x14ac:dyDescent="0.35">
      <c r="B215" s="64" t="s">
        <v>155</v>
      </c>
      <c r="C215" s="5" t="s">
        <v>157</v>
      </c>
      <c r="D215" s="76" t="s">
        <v>156</v>
      </c>
      <c r="E215" s="77"/>
      <c r="F215" s="46"/>
      <c r="G215" s="65">
        <v>787.2</v>
      </c>
      <c r="H215" s="7">
        <f>ROUND(J214*G215,2)</f>
        <v>0</v>
      </c>
      <c r="I215" s="50" t="str">
        <f>IF(ISBLANK('Modelo de oferta económica'!F215),"Es necesario completar el precio de esta partida, introduciendo un valor en la celda en naranja","")</f>
        <v>Es necesario completar el precio de esta partida, introduciendo un valor en la celda en naranja</v>
      </c>
    </row>
    <row r="216" spans="2:10" ht="45.75" customHeight="1" thickBot="1" x14ac:dyDescent="0.35">
      <c r="B216" s="82" t="s">
        <v>248</v>
      </c>
      <c r="C216" s="83"/>
      <c r="D216" s="83"/>
      <c r="E216" s="83"/>
      <c r="F216" s="83"/>
      <c r="G216" s="83"/>
      <c r="H216" s="84"/>
    </row>
    <row r="217" spans="2:10" ht="9.9" customHeight="1" thickBot="1" x14ac:dyDescent="0.35">
      <c r="D217" s="10"/>
      <c r="E217"/>
      <c r="F217" s="27"/>
      <c r="G217"/>
      <c r="H217" s="1"/>
    </row>
    <row r="218" spans="2:10" ht="15" thickBot="1" x14ac:dyDescent="0.35">
      <c r="B218" s="74" t="s">
        <v>1</v>
      </c>
      <c r="C218" s="75"/>
      <c r="D218" s="75"/>
      <c r="E218" s="75"/>
      <c r="F218" s="31" t="s">
        <v>2</v>
      </c>
      <c r="G218" s="3" t="s">
        <v>3</v>
      </c>
      <c r="H218" s="25" t="s">
        <v>4</v>
      </c>
      <c r="J218" s="49">
        <f>ROUND(F219,2)</f>
        <v>0</v>
      </c>
    </row>
    <row r="219" spans="2:10" ht="15" thickBot="1" x14ac:dyDescent="0.35">
      <c r="B219" s="64">
        <v>305</v>
      </c>
      <c r="C219" s="5" t="s">
        <v>157</v>
      </c>
      <c r="D219" s="76" t="s">
        <v>158</v>
      </c>
      <c r="E219" s="77"/>
      <c r="F219" s="46"/>
      <c r="G219" s="65">
        <v>275</v>
      </c>
      <c r="H219" s="7">
        <f>ROUND(J218*G219,2)</f>
        <v>0</v>
      </c>
      <c r="I219" s="50" t="str">
        <f>IF(ISBLANK('Modelo de oferta económica'!F219),"Es necesario completar el precio de esta partida, introduciendo un valor en la celda en naranja","")</f>
        <v>Es necesario completar el precio de esta partida, introduciendo un valor en la celda en naranja</v>
      </c>
    </row>
    <row r="220" spans="2:10" ht="38.25" customHeight="1" thickBot="1" x14ac:dyDescent="0.35">
      <c r="B220" s="82" t="s">
        <v>249</v>
      </c>
      <c r="C220" s="83"/>
      <c r="D220" s="83"/>
      <c r="E220" s="83"/>
      <c r="F220" s="83"/>
      <c r="G220" s="83"/>
      <c r="H220" s="84"/>
    </row>
    <row r="221" spans="2:10" ht="9.9" customHeight="1" thickBot="1" x14ac:dyDescent="0.35">
      <c r="D221" s="10"/>
      <c r="E221"/>
      <c r="F221" s="27"/>
      <c r="G221"/>
      <c r="H221" s="1"/>
    </row>
    <row r="222" spans="2:10" ht="15" thickBot="1" x14ac:dyDescent="0.35">
      <c r="B222" s="74" t="s">
        <v>1</v>
      </c>
      <c r="C222" s="75"/>
      <c r="D222" s="75"/>
      <c r="E222" s="75"/>
      <c r="F222" s="31" t="s">
        <v>2</v>
      </c>
      <c r="G222" s="3" t="s">
        <v>3</v>
      </c>
      <c r="H222" s="25" t="s">
        <v>4</v>
      </c>
      <c r="J222" s="49">
        <f>ROUND(F223,2)</f>
        <v>0</v>
      </c>
    </row>
    <row r="223" spans="2:10" ht="15" thickBot="1" x14ac:dyDescent="0.35">
      <c r="B223" s="64" t="s">
        <v>159</v>
      </c>
      <c r="C223" s="5" t="s">
        <v>6</v>
      </c>
      <c r="D223" s="76" t="s">
        <v>160</v>
      </c>
      <c r="E223" s="77"/>
      <c r="F223" s="46"/>
      <c r="G223" s="65">
        <v>6</v>
      </c>
      <c r="H223" s="7">
        <f>ROUND(J222*G223,2)</f>
        <v>0</v>
      </c>
      <c r="I223" s="50" t="str">
        <f>IF(ISBLANK('Modelo de oferta económica'!F223),"Es necesario completar el precio de esta partida, introduciendo un valor en la celda en naranja","")</f>
        <v>Es necesario completar el precio de esta partida, introduciendo un valor en la celda en naranja</v>
      </c>
    </row>
    <row r="224" spans="2:10" ht="63.75" customHeight="1" thickBot="1" x14ac:dyDescent="0.35">
      <c r="B224" s="82" t="s">
        <v>250</v>
      </c>
      <c r="C224" s="83"/>
      <c r="D224" s="83"/>
      <c r="E224" s="83"/>
      <c r="F224" s="83"/>
      <c r="G224" s="83"/>
      <c r="H224" s="84"/>
    </row>
    <row r="225" spans="2:10" ht="9.9" customHeight="1" thickBot="1" x14ac:dyDescent="0.35">
      <c r="B225" s="13"/>
      <c r="C225" s="13"/>
      <c r="D225" s="13"/>
      <c r="E225" s="13"/>
      <c r="F225" s="34"/>
      <c r="G225" s="19"/>
      <c r="H225" s="13"/>
    </row>
    <row r="226" spans="2:10" ht="15" thickBot="1" x14ac:dyDescent="0.35">
      <c r="B226" s="74" t="s">
        <v>1</v>
      </c>
      <c r="C226" s="75"/>
      <c r="D226" s="75"/>
      <c r="E226" s="75"/>
      <c r="F226" s="31" t="s">
        <v>2</v>
      </c>
      <c r="G226" s="3" t="s">
        <v>3</v>
      </c>
      <c r="H226" s="25" t="s">
        <v>4</v>
      </c>
      <c r="J226" s="49">
        <f>ROUND(F227,2)</f>
        <v>0</v>
      </c>
    </row>
    <row r="227" spans="2:10" ht="15" thickBot="1" x14ac:dyDescent="0.35">
      <c r="B227" s="64" t="s">
        <v>161</v>
      </c>
      <c r="C227" s="5" t="s">
        <v>70</v>
      </c>
      <c r="D227" s="76" t="s">
        <v>162</v>
      </c>
      <c r="E227" s="77"/>
      <c r="F227" s="46"/>
      <c r="G227" s="65">
        <v>64</v>
      </c>
      <c r="H227" s="7">
        <f>ROUND(J226*G227,2)</f>
        <v>0</v>
      </c>
      <c r="I227" s="50" t="str">
        <f>IF(ISBLANK('Modelo de oferta económica'!F227),"Es necesario completar el precio de esta partida, introduciendo un valor en la celda en naranja","")</f>
        <v>Es necesario completar el precio de esta partida, introduciendo un valor en la celda en naranja</v>
      </c>
    </row>
    <row r="228" spans="2:10" ht="46.5" customHeight="1" thickBot="1" x14ac:dyDescent="0.35">
      <c r="B228" s="82" t="s">
        <v>251</v>
      </c>
      <c r="C228" s="83"/>
      <c r="D228" s="83"/>
      <c r="E228" s="83"/>
      <c r="F228" s="83"/>
      <c r="G228" s="83"/>
      <c r="H228" s="84"/>
    </row>
    <row r="229" spans="2:10" ht="9.9" customHeight="1" thickBot="1" x14ac:dyDescent="0.35">
      <c r="B229" s="6"/>
      <c r="C229" s="6"/>
      <c r="D229" s="21"/>
      <c r="E229" s="6"/>
      <c r="F229" s="27"/>
      <c r="G229"/>
      <c r="H229" s="1"/>
    </row>
    <row r="230" spans="2:10" ht="15" thickBot="1" x14ac:dyDescent="0.35">
      <c r="B230" s="74" t="s">
        <v>1</v>
      </c>
      <c r="C230" s="75"/>
      <c r="D230" s="75"/>
      <c r="E230" s="75"/>
      <c r="F230" s="31" t="s">
        <v>2</v>
      </c>
      <c r="G230" s="3" t="s">
        <v>3</v>
      </c>
      <c r="H230" s="3" t="s">
        <v>4</v>
      </c>
      <c r="J230" s="49">
        <f>ROUND(F231,2)</f>
        <v>0</v>
      </c>
    </row>
    <row r="231" spans="2:10" ht="15" thickBot="1" x14ac:dyDescent="0.35">
      <c r="B231" s="64" t="s">
        <v>163</v>
      </c>
      <c r="C231" s="5" t="s">
        <v>70</v>
      </c>
      <c r="D231" s="76" t="s">
        <v>164</v>
      </c>
      <c r="E231" s="77"/>
      <c r="F231" s="46"/>
      <c r="G231" s="8">
        <v>98.36</v>
      </c>
      <c r="H231" s="7">
        <f>ROUND(J230*G231,2)</f>
        <v>0</v>
      </c>
      <c r="I231" s="50" t="str">
        <f>IF(ISBLANK('Modelo de oferta económica'!F231),"Es necesario completar el precio de esta partida, introduciendo un valor en la celda en naranja","")</f>
        <v>Es necesario completar el precio de esta partida, introduciendo un valor en la celda en naranja</v>
      </c>
    </row>
    <row r="232" spans="2:10" ht="48.75" customHeight="1" thickBot="1" x14ac:dyDescent="0.35">
      <c r="B232" s="82" t="s">
        <v>252</v>
      </c>
      <c r="C232" s="83"/>
      <c r="D232" s="83"/>
      <c r="E232" s="83"/>
      <c r="F232" s="83"/>
      <c r="G232" s="83"/>
      <c r="H232" s="84"/>
    </row>
    <row r="233" spans="2:10" ht="9.9" customHeight="1" thickBot="1" x14ac:dyDescent="0.35">
      <c r="B233" s="6"/>
      <c r="C233" s="6"/>
      <c r="D233" s="21"/>
      <c r="E233" s="6"/>
      <c r="F233" s="27"/>
      <c r="G233"/>
      <c r="H233" s="1"/>
    </row>
    <row r="234" spans="2:10" ht="15" thickBot="1" x14ac:dyDescent="0.35">
      <c r="B234" s="74" t="s">
        <v>1</v>
      </c>
      <c r="C234" s="75"/>
      <c r="D234" s="75"/>
      <c r="E234" s="75"/>
      <c r="F234" s="31" t="s">
        <v>2</v>
      </c>
      <c r="G234" s="3" t="s">
        <v>3</v>
      </c>
      <c r="H234" s="25" t="s">
        <v>4</v>
      </c>
      <c r="J234" s="49">
        <f>ROUND(F235,2)</f>
        <v>0</v>
      </c>
    </row>
    <row r="235" spans="2:10" ht="15" thickBot="1" x14ac:dyDescent="0.35">
      <c r="B235" s="64" t="s">
        <v>165</v>
      </c>
      <c r="C235" s="5" t="s">
        <v>6</v>
      </c>
      <c r="D235" s="76" t="s">
        <v>166</v>
      </c>
      <c r="E235" s="77"/>
      <c r="F235" s="46"/>
      <c r="G235" s="65">
        <v>610</v>
      </c>
      <c r="H235" s="7">
        <f>ROUND(J234*G235,2)</f>
        <v>0</v>
      </c>
      <c r="I235" s="50" t="str">
        <f>IF(ISBLANK('Modelo de oferta económica'!F235),"Es necesario completar el precio de esta partida, introduciendo un valor en la celda en naranja","")</f>
        <v>Es necesario completar el precio de esta partida, introduciendo un valor en la celda en naranja</v>
      </c>
    </row>
    <row r="236" spans="2:10" ht="37.5" customHeight="1" thickBot="1" x14ac:dyDescent="0.35">
      <c r="B236" s="82" t="s">
        <v>167</v>
      </c>
      <c r="C236" s="83"/>
      <c r="D236" s="83"/>
      <c r="E236" s="83"/>
      <c r="F236" s="83"/>
      <c r="G236" s="83"/>
      <c r="H236" s="84"/>
    </row>
    <row r="237" spans="2:10" ht="9.9" customHeight="1" thickBot="1" x14ac:dyDescent="0.35">
      <c r="D237" s="10"/>
      <c r="E237"/>
      <c r="F237" s="27"/>
      <c r="G237"/>
      <c r="H237" s="1"/>
    </row>
    <row r="238" spans="2:10" ht="15" thickBot="1" x14ac:dyDescent="0.35">
      <c r="B238" s="74" t="s">
        <v>1</v>
      </c>
      <c r="C238" s="75"/>
      <c r="D238" s="75"/>
      <c r="E238" s="75"/>
      <c r="F238" s="31" t="s">
        <v>2</v>
      </c>
      <c r="G238" s="3" t="s">
        <v>3</v>
      </c>
      <c r="H238" s="3" t="s">
        <v>4</v>
      </c>
      <c r="J238" s="49">
        <f>ROUND(F239,2)</f>
        <v>0</v>
      </c>
    </row>
    <row r="239" spans="2:10" ht="15" thickBot="1" x14ac:dyDescent="0.35">
      <c r="B239" s="64" t="s">
        <v>168</v>
      </c>
      <c r="C239" s="5" t="s">
        <v>70</v>
      </c>
      <c r="D239" s="76" t="s">
        <v>169</v>
      </c>
      <c r="E239" s="77"/>
      <c r="F239" s="46"/>
      <c r="G239" s="65">
        <v>270</v>
      </c>
      <c r="H239" s="7">
        <f>ROUND(J238*G239,2)</f>
        <v>0</v>
      </c>
      <c r="I239" s="50" t="str">
        <f>IF(ISBLANK('Modelo de oferta económica'!F239),"Es necesario completar el precio de esta partida, introduciendo un valor en la celda en naranja","")</f>
        <v>Es necesario completar el precio de esta partida, introduciendo un valor en la celda en naranja</v>
      </c>
    </row>
    <row r="240" spans="2:10" ht="24.75" customHeight="1" thickBot="1" x14ac:dyDescent="0.35">
      <c r="B240" s="82" t="s">
        <v>170</v>
      </c>
      <c r="C240" s="83"/>
      <c r="D240" s="83"/>
      <c r="E240" s="83"/>
      <c r="F240" s="83"/>
      <c r="G240" s="83"/>
      <c r="H240" s="84"/>
    </row>
    <row r="241" spans="2:10" ht="9.9" customHeight="1" thickBot="1" x14ac:dyDescent="0.35">
      <c r="B241" s="15"/>
      <c r="D241" s="10"/>
      <c r="E241"/>
      <c r="F241" s="27"/>
      <c r="G241"/>
      <c r="H241" s="1"/>
    </row>
    <row r="242" spans="2:10" ht="15" thickBot="1" x14ac:dyDescent="0.35">
      <c r="B242" s="74" t="s">
        <v>1</v>
      </c>
      <c r="C242" s="75"/>
      <c r="D242" s="75"/>
      <c r="E242" s="75"/>
      <c r="F242" s="31" t="s">
        <v>2</v>
      </c>
      <c r="G242" s="3" t="s">
        <v>3</v>
      </c>
      <c r="H242" s="25" t="s">
        <v>4</v>
      </c>
      <c r="J242" s="49">
        <f>ROUND(F243,2)</f>
        <v>0</v>
      </c>
    </row>
    <row r="243" spans="2:10" ht="15" thickBot="1" x14ac:dyDescent="0.35">
      <c r="B243" s="64" t="s">
        <v>171</v>
      </c>
      <c r="C243" s="5" t="s">
        <v>6</v>
      </c>
      <c r="D243" s="76" t="s">
        <v>172</v>
      </c>
      <c r="E243" s="77"/>
      <c r="F243" s="46"/>
      <c r="G243" s="65">
        <v>1</v>
      </c>
      <c r="H243" s="7">
        <f>ROUND(J242*G243,2)</f>
        <v>0</v>
      </c>
      <c r="I243" s="50" t="str">
        <f>IF(ISBLANK('Modelo de oferta económica'!F243),"Es necesario completar el precio de esta partida, introduciendo un valor en la celda en naranja","")</f>
        <v>Es necesario completar el precio de esta partida, introduciendo un valor en la celda en naranja</v>
      </c>
    </row>
    <row r="244" spans="2:10" ht="62.25" customHeight="1" thickBot="1" x14ac:dyDescent="0.35">
      <c r="B244" s="82" t="s">
        <v>253</v>
      </c>
      <c r="C244" s="83"/>
      <c r="D244" s="83"/>
      <c r="E244" s="83"/>
      <c r="F244" s="83"/>
      <c r="G244" s="83"/>
      <c r="H244" s="84"/>
    </row>
    <row r="245" spans="2:10" ht="9.9" customHeight="1" thickBot="1" x14ac:dyDescent="0.35">
      <c r="B245" s="6"/>
      <c r="C245" s="6"/>
      <c r="D245" s="21"/>
      <c r="E245" s="6"/>
      <c r="F245" s="27"/>
      <c r="G245"/>
      <c r="H245" s="1"/>
    </row>
    <row r="246" spans="2:10" ht="15" thickBot="1" x14ac:dyDescent="0.35">
      <c r="B246" s="78" t="s">
        <v>11</v>
      </c>
      <c r="C246" s="79"/>
      <c r="D246" s="80" t="s">
        <v>173</v>
      </c>
      <c r="E246" s="81"/>
      <c r="F246" s="81"/>
      <c r="G246" s="81"/>
      <c r="H246" s="24">
        <f>H249+H253+H257+H261+H265+H269</f>
        <v>0</v>
      </c>
      <c r="I246" s="47">
        <f xml:space="preserve"> COUNTIF(I247:I279,"Es necesario completar el precio de esta partida, introduciendo un valor en la celda en naranja")</f>
        <v>8</v>
      </c>
    </row>
    <row r="247" spans="2:10" ht="9.9" customHeight="1" thickBot="1" x14ac:dyDescent="0.35">
      <c r="D247" s="10"/>
      <c r="E247"/>
      <c r="F247" s="27"/>
      <c r="G247"/>
      <c r="H247" s="1"/>
    </row>
    <row r="248" spans="2:10" ht="15" thickBot="1" x14ac:dyDescent="0.35">
      <c r="B248" s="74" t="s">
        <v>1</v>
      </c>
      <c r="C248" s="75"/>
      <c r="D248" s="75"/>
      <c r="E248" s="85"/>
      <c r="F248" s="31" t="s">
        <v>2</v>
      </c>
      <c r="G248" s="3" t="s">
        <v>3</v>
      </c>
      <c r="H248" s="25" t="s">
        <v>4</v>
      </c>
      <c r="J248" s="49">
        <f>ROUND(F249,2)</f>
        <v>0</v>
      </c>
    </row>
    <row r="249" spans="2:10" ht="15" thickBot="1" x14ac:dyDescent="0.35">
      <c r="B249" s="64" t="s">
        <v>174</v>
      </c>
      <c r="C249" s="5" t="s">
        <v>72</v>
      </c>
      <c r="D249" s="76" t="s">
        <v>175</v>
      </c>
      <c r="E249" s="77"/>
      <c r="F249" s="46"/>
      <c r="G249" s="8">
        <v>50.67</v>
      </c>
      <c r="H249" s="7">
        <f>ROUND(J248*G249,2)</f>
        <v>0</v>
      </c>
      <c r="I249" s="50" t="str">
        <f>IF(ISBLANK('Modelo de oferta económica'!F249),"Es necesario completar el precio de esta partida, introduciendo un valor en la celda en naranja","")</f>
        <v>Es necesario completar el precio de esta partida, introduciendo un valor en la celda en naranja</v>
      </c>
    </row>
    <row r="250" spans="2:10" ht="24.75" customHeight="1" thickBot="1" x14ac:dyDescent="0.35">
      <c r="B250" s="82" t="s">
        <v>254</v>
      </c>
      <c r="C250" s="83"/>
      <c r="D250" s="83"/>
      <c r="E250" s="83"/>
      <c r="F250" s="83"/>
      <c r="G250" s="83"/>
      <c r="H250" s="84"/>
    </row>
    <row r="251" spans="2:10" ht="9.9" customHeight="1" thickBot="1" x14ac:dyDescent="0.35">
      <c r="D251" s="10"/>
      <c r="E251"/>
      <c r="F251" s="27"/>
      <c r="G251"/>
      <c r="H251" s="1"/>
    </row>
    <row r="252" spans="2:10" ht="15" thickBot="1" x14ac:dyDescent="0.35">
      <c r="B252" s="74" t="s">
        <v>1</v>
      </c>
      <c r="C252" s="75"/>
      <c r="D252" s="75"/>
      <c r="E252" s="75"/>
      <c r="F252" s="31" t="s">
        <v>2</v>
      </c>
      <c r="G252" s="3" t="s">
        <v>3</v>
      </c>
      <c r="H252" s="25" t="s">
        <v>4</v>
      </c>
      <c r="J252" s="49">
        <f>ROUND(F253,2)</f>
        <v>0</v>
      </c>
    </row>
    <row r="253" spans="2:10" ht="15" thickBot="1" x14ac:dyDescent="0.35">
      <c r="B253" s="64" t="s">
        <v>176</v>
      </c>
      <c r="C253" s="5" t="s">
        <v>6</v>
      </c>
      <c r="D253" s="76" t="s">
        <v>177</v>
      </c>
      <c r="E253" s="77"/>
      <c r="F253" s="46"/>
      <c r="G253" s="65">
        <v>1</v>
      </c>
      <c r="H253" s="7">
        <f>ROUND(J252*G253,2)</f>
        <v>0</v>
      </c>
      <c r="I253" s="50" t="str">
        <f>IF(ISBLANK('Modelo de oferta económica'!F253),"Es necesario completar el precio de esta partida, introduciendo un valor en la celda en naranja","")</f>
        <v>Es necesario completar el precio de esta partida, introduciendo un valor en la celda en naranja</v>
      </c>
    </row>
    <row r="254" spans="2:10" ht="27.75" customHeight="1" thickBot="1" x14ac:dyDescent="0.35">
      <c r="B254" s="82" t="s">
        <v>178</v>
      </c>
      <c r="C254" s="83"/>
      <c r="D254" s="83"/>
      <c r="E254" s="83"/>
      <c r="F254" s="83"/>
      <c r="G254" s="83"/>
      <c r="H254" s="84"/>
    </row>
    <row r="255" spans="2:10" ht="9.9" customHeight="1" thickBot="1" x14ac:dyDescent="0.35">
      <c r="B255" s="13"/>
      <c r="C255" s="13"/>
      <c r="D255" s="13"/>
      <c r="E255" s="13"/>
      <c r="F255" s="34"/>
      <c r="G255" s="19"/>
      <c r="H255" s="13"/>
    </row>
    <row r="256" spans="2:10" ht="15" thickBot="1" x14ac:dyDescent="0.35">
      <c r="B256" s="74" t="s">
        <v>1</v>
      </c>
      <c r="C256" s="75"/>
      <c r="D256" s="75"/>
      <c r="E256" s="75"/>
      <c r="F256" s="31" t="s">
        <v>2</v>
      </c>
      <c r="G256" s="3" t="s">
        <v>3</v>
      </c>
      <c r="H256" s="25" t="s">
        <v>4</v>
      </c>
      <c r="J256" s="49">
        <f>ROUND(F257,2)</f>
        <v>0</v>
      </c>
    </row>
    <row r="257" spans="2:10" ht="15" thickBot="1" x14ac:dyDescent="0.35">
      <c r="B257" s="64" t="s">
        <v>179</v>
      </c>
      <c r="C257" s="5" t="s">
        <v>72</v>
      </c>
      <c r="D257" s="76" t="s">
        <v>180</v>
      </c>
      <c r="E257" s="77"/>
      <c r="F257" s="46"/>
      <c r="G257" s="65">
        <v>4.8</v>
      </c>
      <c r="H257" s="7">
        <f>ROUND(J256*G257,2)</f>
        <v>0</v>
      </c>
      <c r="I257" s="50" t="str">
        <f>IF(ISBLANK('Modelo de oferta económica'!F257),"Es necesario completar el precio de esta partida, introduciendo un valor en la celda en naranja","")</f>
        <v>Es necesario completar el precio de esta partida, introduciendo un valor en la celda en naranja</v>
      </c>
    </row>
    <row r="258" spans="2:10" ht="26.25" customHeight="1" thickBot="1" x14ac:dyDescent="0.35">
      <c r="B258" s="82" t="s">
        <v>255</v>
      </c>
      <c r="C258" s="83"/>
      <c r="D258" s="83"/>
      <c r="E258" s="83"/>
      <c r="F258" s="83"/>
      <c r="G258" s="83"/>
      <c r="H258" s="84"/>
    </row>
    <row r="259" spans="2:10" ht="9.9" customHeight="1" thickBot="1" x14ac:dyDescent="0.35">
      <c r="D259" s="10"/>
      <c r="E259"/>
      <c r="F259" s="27"/>
      <c r="G259"/>
      <c r="H259" s="1"/>
    </row>
    <row r="260" spans="2:10" ht="15" thickBot="1" x14ac:dyDescent="0.35">
      <c r="B260" s="74" t="s">
        <v>1</v>
      </c>
      <c r="C260" s="75"/>
      <c r="D260" s="75"/>
      <c r="E260" s="75"/>
      <c r="F260" s="31" t="s">
        <v>2</v>
      </c>
      <c r="G260" s="3" t="s">
        <v>3</v>
      </c>
      <c r="H260" s="3" t="s">
        <v>4</v>
      </c>
      <c r="J260" s="49">
        <f>ROUND(F261,2)</f>
        <v>0</v>
      </c>
    </row>
    <row r="261" spans="2:10" ht="15" thickBot="1" x14ac:dyDescent="0.35">
      <c r="B261" s="64" t="s">
        <v>181</v>
      </c>
      <c r="C261" s="5" t="s">
        <v>6</v>
      </c>
      <c r="D261" s="76" t="s">
        <v>182</v>
      </c>
      <c r="E261" s="77"/>
      <c r="F261" s="46"/>
      <c r="G261" s="65">
        <v>1</v>
      </c>
      <c r="H261" s="7">
        <f>ROUND(J260*G261,2)</f>
        <v>0</v>
      </c>
      <c r="I261" s="50" t="str">
        <f>IF(ISBLANK('Modelo de oferta económica'!F261),"Es necesario completar el precio de esta partida, introduciendo un valor en la celda en naranja","")</f>
        <v>Es necesario completar el precio de esta partida, introduciendo un valor en la celda en naranja</v>
      </c>
    </row>
    <row r="262" spans="2:10" ht="15" thickBot="1" x14ac:dyDescent="0.35">
      <c r="B262" s="82" t="s">
        <v>183</v>
      </c>
      <c r="C262" s="83"/>
      <c r="D262" s="83"/>
      <c r="E262" s="83"/>
      <c r="F262" s="83"/>
      <c r="G262" s="83"/>
      <c r="H262" s="84"/>
    </row>
    <row r="263" spans="2:10" ht="9.9" customHeight="1" thickBot="1" x14ac:dyDescent="0.35">
      <c r="D263" s="10"/>
      <c r="E263"/>
      <c r="F263" s="27"/>
      <c r="G263"/>
      <c r="H263" s="1"/>
    </row>
    <row r="264" spans="2:10" ht="15" thickBot="1" x14ac:dyDescent="0.35">
      <c r="B264" s="74" t="s">
        <v>1</v>
      </c>
      <c r="C264" s="75"/>
      <c r="D264" s="75"/>
      <c r="E264" s="75"/>
      <c r="F264" s="31" t="s">
        <v>2</v>
      </c>
      <c r="G264" s="3" t="s">
        <v>3</v>
      </c>
      <c r="H264" s="25" t="s">
        <v>4</v>
      </c>
      <c r="J264" s="49">
        <f>ROUND(F265,2)</f>
        <v>0</v>
      </c>
    </row>
    <row r="265" spans="2:10" ht="15" thickBot="1" x14ac:dyDescent="0.35">
      <c r="B265" s="64" t="s">
        <v>184</v>
      </c>
      <c r="C265" s="5" t="s">
        <v>6</v>
      </c>
      <c r="D265" s="76" t="s">
        <v>185</v>
      </c>
      <c r="E265" s="77"/>
      <c r="F265" s="46"/>
      <c r="G265" s="65">
        <v>1</v>
      </c>
      <c r="H265" s="7">
        <f>ROUND(J264*G265,2)</f>
        <v>0</v>
      </c>
      <c r="I265" s="50" t="str">
        <f>IF(ISBLANK('Modelo de oferta económica'!F265),"Es necesario completar el precio de esta partida, introduciendo un valor en la celda en naranja","")</f>
        <v>Es necesario completar el precio de esta partida, introduciendo un valor en la celda en naranja</v>
      </c>
    </row>
    <row r="266" spans="2:10" ht="25.5" customHeight="1" thickBot="1" x14ac:dyDescent="0.35">
      <c r="B266" s="82" t="s">
        <v>186</v>
      </c>
      <c r="C266" s="83"/>
      <c r="D266" s="83"/>
      <c r="E266" s="83"/>
      <c r="F266" s="83"/>
      <c r="G266" s="83"/>
      <c r="H266" s="84"/>
    </row>
    <row r="267" spans="2:10" ht="9.9" customHeight="1" thickBot="1" x14ac:dyDescent="0.35">
      <c r="D267" s="10"/>
      <c r="E267"/>
      <c r="F267" s="27"/>
      <c r="G267"/>
      <c r="H267" s="1"/>
    </row>
    <row r="268" spans="2:10" ht="15" thickBot="1" x14ac:dyDescent="0.35">
      <c r="B268" s="74" t="s">
        <v>1</v>
      </c>
      <c r="C268" s="75"/>
      <c r="D268" s="75"/>
      <c r="E268" s="75"/>
      <c r="F268" s="31" t="s">
        <v>2</v>
      </c>
      <c r="G268" s="3" t="s">
        <v>3</v>
      </c>
      <c r="H268" s="25" t="s">
        <v>4</v>
      </c>
      <c r="J268" s="49">
        <f>ROUND(F269,2)</f>
        <v>0</v>
      </c>
    </row>
    <row r="269" spans="2:10" ht="15" thickBot="1" x14ac:dyDescent="0.35">
      <c r="B269" s="64">
        <v>566</v>
      </c>
      <c r="C269" s="5" t="s">
        <v>70</v>
      </c>
      <c r="D269" s="76" t="s">
        <v>256</v>
      </c>
      <c r="E269" s="77"/>
      <c r="F269" s="46"/>
      <c r="G269" s="65">
        <v>24</v>
      </c>
      <c r="H269" s="7">
        <f>ROUND(J268*G269,2)</f>
        <v>0</v>
      </c>
      <c r="I269" s="50" t="str">
        <f>IF(ISBLANK('Modelo de oferta económica'!F269),"Es necesario completar el precio de esta partida, introduciendo un valor en la celda en naranja","")</f>
        <v>Es necesario completar el precio de esta partida, introduciendo un valor en la celda en naranja</v>
      </c>
    </row>
    <row r="270" spans="2:10" ht="25.5" customHeight="1" thickBot="1" x14ac:dyDescent="0.35">
      <c r="B270" s="82" t="s">
        <v>257</v>
      </c>
      <c r="C270" s="83"/>
      <c r="D270" s="83"/>
      <c r="E270" s="83"/>
      <c r="F270" s="83"/>
      <c r="G270" s="83"/>
      <c r="H270" s="84"/>
    </row>
    <row r="271" spans="2:10" ht="9.9" customHeight="1" thickBot="1" x14ac:dyDescent="0.35">
      <c r="B271" s="6"/>
      <c r="C271" s="6"/>
      <c r="D271" s="21"/>
      <c r="E271" s="6"/>
      <c r="F271" s="27"/>
      <c r="G271"/>
      <c r="H271" s="1"/>
    </row>
    <row r="272" spans="2:10" ht="15" thickBot="1" x14ac:dyDescent="0.35">
      <c r="B272" s="78" t="s">
        <v>12</v>
      </c>
      <c r="C272" s="79"/>
      <c r="D272" s="80" t="s">
        <v>187</v>
      </c>
      <c r="E272" s="81"/>
      <c r="F272" s="81"/>
      <c r="G272" s="81"/>
      <c r="H272" s="24">
        <f>+H275+H279+H283+H287</f>
        <v>0</v>
      </c>
      <c r="I272" s="47">
        <f xml:space="preserve"> COUNTIF(I275:I289,"Es necesario completar el precio de esta partida, introduciendo un valor en la celda en naranja")</f>
        <v>4</v>
      </c>
    </row>
    <row r="273" spans="2:10" ht="9.9" customHeight="1" thickBot="1" x14ac:dyDescent="0.35">
      <c r="E273"/>
      <c r="F273" s="27"/>
      <c r="G273"/>
      <c r="H273" s="1"/>
    </row>
    <row r="274" spans="2:10" ht="15" thickBot="1" x14ac:dyDescent="0.35">
      <c r="B274" s="74" t="s">
        <v>1</v>
      </c>
      <c r="C274" s="75"/>
      <c r="D274" s="75"/>
      <c r="E274" s="75"/>
      <c r="F274" s="31" t="s">
        <v>2</v>
      </c>
      <c r="G274" s="3" t="s">
        <v>3</v>
      </c>
      <c r="H274" s="3" t="s">
        <v>4</v>
      </c>
      <c r="J274" s="49">
        <f>ROUND(F275,2)</f>
        <v>0</v>
      </c>
    </row>
    <row r="275" spans="2:10" ht="22.95" customHeight="1" thickBot="1" x14ac:dyDescent="0.35">
      <c r="B275" s="64" t="s">
        <v>188</v>
      </c>
      <c r="C275" s="5" t="s">
        <v>70</v>
      </c>
      <c r="D275" s="76" t="s">
        <v>189</v>
      </c>
      <c r="E275" s="77"/>
      <c r="F275" s="46"/>
      <c r="G275" s="65">
        <v>1020</v>
      </c>
      <c r="H275" s="7">
        <f>ROUND(J274*G275,2)</f>
        <v>0</v>
      </c>
      <c r="I275" s="50" t="str">
        <f>IF(ISBLANK('Modelo de oferta económica'!F275),"Es necesario completar el precio de esta partida, introduciendo un valor en la celda en naranja","")</f>
        <v>Es necesario completar el precio de esta partida, introduciendo un valor en la celda en naranja</v>
      </c>
    </row>
    <row r="276" spans="2:10" ht="75.75" customHeight="1" thickBot="1" x14ac:dyDescent="0.35">
      <c r="B276" s="82" t="s">
        <v>258</v>
      </c>
      <c r="C276" s="83"/>
      <c r="D276" s="83"/>
      <c r="E276" s="83"/>
      <c r="F276" s="83"/>
      <c r="G276" s="83"/>
      <c r="H276" s="84"/>
    </row>
    <row r="277" spans="2:10" ht="9.9" customHeight="1" thickBot="1" x14ac:dyDescent="0.35">
      <c r="D277" s="10"/>
      <c r="E277"/>
      <c r="F277" s="27"/>
      <c r="G277"/>
      <c r="H277" s="1"/>
    </row>
    <row r="278" spans="2:10" ht="15" thickBot="1" x14ac:dyDescent="0.35">
      <c r="B278" s="74" t="s">
        <v>1</v>
      </c>
      <c r="C278" s="75"/>
      <c r="D278" s="75"/>
      <c r="E278" s="75"/>
      <c r="F278" s="31" t="s">
        <v>2</v>
      </c>
      <c r="G278" s="3" t="s">
        <v>3</v>
      </c>
      <c r="H278" s="3" t="s">
        <v>4</v>
      </c>
      <c r="J278" s="49">
        <f>ROUND(F279,2)</f>
        <v>0</v>
      </c>
    </row>
    <row r="279" spans="2:10" ht="28.95" customHeight="1" thickBot="1" x14ac:dyDescent="0.35">
      <c r="B279" s="64" t="s">
        <v>190</v>
      </c>
      <c r="C279" s="5" t="s">
        <v>5</v>
      </c>
      <c r="D279" s="76" t="s">
        <v>191</v>
      </c>
      <c r="E279" s="77"/>
      <c r="F279" s="46"/>
      <c r="G279" s="65">
        <v>11</v>
      </c>
      <c r="H279" s="7">
        <f>ROUND(F279*G279,2)</f>
        <v>0</v>
      </c>
      <c r="I279" s="50" t="str">
        <f>IF(ISBLANK('Modelo de oferta económica'!F279),"Es necesario completar el precio de esta partida, introduciendo un valor en la celda en naranja","")</f>
        <v>Es necesario completar el precio de esta partida, introduciendo un valor en la celda en naranja</v>
      </c>
    </row>
    <row r="280" spans="2:10" ht="94.5" customHeight="1" thickBot="1" x14ac:dyDescent="0.35">
      <c r="B280" s="82" t="s">
        <v>259</v>
      </c>
      <c r="C280" s="83"/>
      <c r="D280" s="83"/>
      <c r="E280" s="83"/>
      <c r="F280" s="83"/>
      <c r="G280" s="83"/>
      <c r="H280" s="84"/>
    </row>
    <row r="281" spans="2:10" ht="9.9" customHeight="1" thickBot="1" x14ac:dyDescent="0.35">
      <c r="E281"/>
      <c r="F281" s="27"/>
      <c r="G281"/>
      <c r="H281" s="1"/>
    </row>
    <row r="282" spans="2:10" ht="15" thickBot="1" x14ac:dyDescent="0.35">
      <c r="B282" s="74" t="s">
        <v>1</v>
      </c>
      <c r="C282" s="75"/>
      <c r="D282" s="75"/>
      <c r="E282" s="75"/>
      <c r="F282" s="31" t="s">
        <v>2</v>
      </c>
      <c r="G282" s="3" t="s">
        <v>3</v>
      </c>
      <c r="H282" s="3" t="s">
        <v>4</v>
      </c>
      <c r="J282" s="49">
        <f>ROUND(F283,2)</f>
        <v>0</v>
      </c>
    </row>
    <row r="283" spans="2:10" ht="22.95" customHeight="1" thickBot="1" x14ac:dyDescent="0.35">
      <c r="B283" s="64" t="s">
        <v>192</v>
      </c>
      <c r="C283" s="5" t="s">
        <v>6</v>
      </c>
      <c r="D283" s="76" t="s">
        <v>193</v>
      </c>
      <c r="E283" s="77"/>
      <c r="F283" s="46"/>
      <c r="G283" s="65">
        <v>1</v>
      </c>
      <c r="H283" s="7">
        <f>ROUND(F283*G283,2)</f>
        <v>0</v>
      </c>
      <c r="I283" s="50" t="str">
        <f>IF(ISBLANK('Modelo de oferta económica'!F283),"Es necesario completar el precio de esta partida, introduciendo un valor en la celda en naranja","")</f>
        <v>Es necesario completar el precio de esta partida, introduciendo un valor en la celda en naranja</v>
      </c>
    </row>
    <row r="284" spans="2:10" ht="66.75" customHeight="1" thickBot="1" x14ac:dyDescent="0.35">
      <c r="B284" s="82" t="s">
        <v>260</v>
      </c>
      <c r="C284" s="83"/>
      <c r="D284" s="83"/>
      <c r="E284" s="83"/>
      <c r="F284" s="83"/>
      <c r="G284" s="83"/>
      <c r="H284" s="84"/>
    </row>
    <row r="285" spans="2:10" ht="9.9" customHeight="1" thickBot="1" x14ac:dyDescent="0.35">
      <c r="D285" s="10"/>
      <c r="E285"/>
      <c r="F285" s="27"/>
      <c r="G285"/>
      <c r="H285" s="1"/>
    </row>
    <row r="286" spans="2:10" ht="15" thickBot="1" x14ac:dyDescent="0.35">
      <c r="B286" s="74" t="s">
        <v>1</v>
      </c>
      <c r="C286" s="75"/>
      <c r="D286" s="75"/>
      <c r="E286" s="75"/>
      <c r="F286" s="31" t="s">
        <v>2</v>
      </c>
      <c r="G286" s="3" t="s">
        <v>3</v>
      </c>
      <c r="H286" s="25" t="s">
        <v>4</v>
      </c>
      <c r="J286" s="49">
        <f>ROUND(F287,2)</f>
        <v>0</v>
      </c>
    </row>
    <row r="287" spans="2:10" ht="25.2" customHeight="1" thickBot="1" x14ac:dyDescent="0.35">
      <c r="B287" s="64" t="s">
        <v>194</v>
      </c>
      <c r="C287" s="5" t="s">
        <v>6</v>
      </c>
      <c r="D287" s="76" t="s">
        <v>195</v>
      </c>
      <c r="E287" s="77"/>
      <c r="F287" s="46"/>
      <c r="G287" s="65">
        <v>1</v>
      </c>
      <c r="H287" s="7">
        <f>ROUND(J286*G287,2)</f>
        <v>0</v>
      </c>
      <c r="I287" s="50" t="str">
        <f>IF(ISBLANK('Modelo de oferta económica'!F287),"Es necesario completar el precio de esta partida, introduciendo un valor en la celda en naranja","")</f>
        <v>Es necesario completar el precio de esta partida, introduciendo un valor en la celda en naranja</v>
      </c>
    </row>
    <row r="288" spans="2:10" ht="46.5" customHeight="1" thickBot="1" x14ac:dyDescent="0.35">
      <c r="B288" s="82" t="s">
        <v>261</v>
      </c>
      <c r="C288" s="83"/>
      <c r="D288" s="83"/>
      <c r="E288" s="83"/>
      <c r="F288" s="83"/>
      <c r="G288" s="83"/>
      <c r="H288" s="84"/>
    </row>
    <row r="289" spans="2:10" ht="9.9" customHeight="1" thickBot="1" x14ac:dyDescent="0.35">
      <c r="D289" s="10"/>
      <c r="E289"/>
      <c r="F289" s="27"/>
      <c r="G289"/>
      <c r="H289" s="1"/>
    </row>
    <row r="290" spans="2:10" ht="25.5" customHeight="1" thickBot="1" x14ac:dyDescent="0.35">
      <c r="B290" s="78" t="s">
        <v>13</v>
      </c>
      <c r="C290" s="79"/>
      <c r="D290" s="80" t="s">
        <v>16</v>
      </c>
      <c r="E290" s="81"/>
      <c r="F290" s="81"/>
      <c r="G290" s="81"/>
      <c r="H290" s="24">
        <f>+H293+H297</f>
        <v>0</v>
      </c>
      <c r="I290" s="47">
        <f xml:space="preserve"> COUNTIF(I293:I298,"Es necesario completar el precio de esta partida, introduciendo un valor en la celda en naranja")</f>
        <v>2</v>
      </c>
    </row>
    <row r="291" spans="2:10" ht="9.9" customHeight="1" thickBot="1" x14ac:dyDescent="0.35">
      <c r="E291"/>
      <c r="F291" s="27"/>
      <c r="G291"/>
      <c r="H291" s="1"/>
    </row>
    <row r="292" spans="2:10" ht="15" thickBot="1" x14ac:dyDescent="0.35">
      <c r="B292" s="74" t="s">
        <v>1</v>
      </c>
      <c r="C292" s="75"/>
      <c r="D292" s="75"/>
      <c r="E292" s="75"/>
      <c r="F292" s="31" t="s">
        <v>2</v>
      </c>
      <c r="G292" s="3" t="s">
        <v>3</v>
      </c>
      <c r="H292" s="3" t="s">
        <v>4</v>
      </c>
      <c r="J292" s="49">
        <f>ROUND(F293,2)</f>
        <v>0</v>
      </c>
    </row>
    <row r="293" spans="2:10" ht="15" thickBot="1" x14ac:dyDescent="0.35">
      <c r="B293" s="64" t="s">
        <v>49</v>
      </c>
      <c r="C293" s="5" t="s">
        <v>6</v>
      </c>
      <c r="D293" s="76" t="s">
        <v>196</v>
      </c>
      <c r="E293" s="77"/>
      <c r="F293" s="46"/>
      <c r="G293" s="65">
        <v>1</v>
      </c>
      <c r="H293" s="7">
        <f>ROUND(J292*G293,2)</f>
        <v>0</v>
      </c>
      <c r="I293" s="50" t="str">
        <f>IF(ISBLANK('Modelo de oferta económica'!F293),"Es necesario completar el precio de esta partida, introduciendo un valor en la celda en naranja","")</f>
        <v>Es necesario completar el precio de esta partida, introduciendo un valor en la celda en naranja</v>
      </c>
    </row>
    <row r="294" spans="2:10" ht="48" customHeight="1" thickBot="1" x14ac:dyDescent="0.35">
      <c r="B294" s="82" t="s">
        <v>262</v>
      </c>
      <c r="C294" s="83"/>
      <c r="D294" s="83"/>
      <c r="E294" s="83"/>
      <c r="F294" s="83"/>
      <c r="G294" s="83"/>
      <c r="H294" s="84"/>
    </row>
    <row r="295" spans="2:10" ht="9.9" customHeight="1" thickBot="1" x14ac:dyDescent="0.35">
      <c r="D295" s="10"/>
      <c r="E295"/>
      <c r="F295" s="27"/>
      <c r="G295"/>
      <c r="H295" s="1"/>
    </row>
    <row r="296" spans="2:10" ht="15" thickBot="1" x14ac:dyDescent="0.35">
      <c r="B296" s="74" t="s">
        <v>1</v>
      </c>
      <c r="C296" s="75"/>
      <c r="D296" s="75"/>
      <c r="E296" s="75"/>
      <c r="F296" s="31" t="s">
        <v>2</v>
      </c>
      <c r="G296" s="3" t="s">
        <v>3</v>
      </c>
      <c r="H296" s="3" t="s">
        <v>4</v>
      </c>
      <c r="J296" s="49">
        <f>ROUND(F297,2)</f>
        <v>0</v>
      </c>
    </row>
    <row r="297" spans="2:10" ht="15" thickBot="1" x14ac:dyDescent="0.35">
      <c r="B297" s="64" t="s">
        <v>197</v>
      </c>
      <c r="C297" s="5" t="s">
        <v>6</v>
      </c>
      <c r="D297" s="76" t="s">
        <v>198</v>
      </c>
      <c r="E297" s="77"/>
      <c r="F297" s="46"/>
      <c r="G297" s="65">
        <v>4</v>
      </c>
      <c r="H297" s="7">
        <f>ROUND(J296*G297,2)</f>
        <v>0</v>
      </c>
      <c r="I297" s="50" t="str">
        <f>IF(ISBLANK('Modelo de oferta económica'!F297),"Es necesario completar el precio de esta partida, introduciendo un valor en la celda en naranja","")</f>
        <v>Es necesario completar el precio de esta partida, introduciendo un valor en la celda en naranja</v>
      </c>
    </row>
    <row r="298" spans="2:10" ht="15" thickBot="1" x14ac:dyDescent="0.35">
      <c r="B298" s="82" t="s">
        <v>199</v>
      </c>
      <c r="C298" s="83"/>
      <c r="D298" s="83"/>
      <c r="E298" s="83"/>
      <c r="F298" s="83"/>
      <c r="G298" s="83"/>
      <c r="H298" s="84"/>
    </row>
    <row r="299" spans="2:10" ht="9.9" customHeight="1" thickBot="1" x14ac:dyDescent="0.35">
      <c r="D299" s="10"/>
      <c r="E299"/>
      <c r="F299" s="27"/>
      <c r="G299"/>
      <c r="H299" s="1"/>
    </row>
    <row r="300" spans="2:10" ht="18" customHeight="1" thickBot="1" x14ac:dyDescent="0.35">
      <c r="B300" s="78" t="s">
        <v>14</v>
      </c>
      <c r="C300" s="79"/>
      <c r="D300" s="80" t="s">
        <v>17</v>
      </c>
      <c r="E300" s="81"/>
      <c r="F300" s="81"/>
      <c r="G300" s="81"/>
      <c r="H300" s="24">
        <f>H303+H307+H311+H315+H319</f>
        <v>0</v>
      </c>
      <c r="I300" s="47">
        <f xml:space="preserve"> COUNTIF(I303:I321,"Es necesario completar el precio de esta partida, introduciendo un valor en la celda en naranja")</f>
        <v>5</v>
      </c>
    </row>
    <row r="301" spans="2:10" ht="9.9" customHeight="1" thickBot="1" x14ac:dyDescent="0.35">
      <c r="E301"/>
      <c r="F301" s="27"/>
      <c r="G301"/>
      <c r="H301" s="1"/>
    </row>
    <row r="302" spans="2:10" ht="15" thickBot="1" x14ac:dyDescent="0.35">
      <c r="B302" s="74" t="s">
        <v>1</v>
      </c>
      <c r="C302" s="75"/>
      <c r="D302" s="75"/>
      <c r="E302" s="75"/>
      <c r="F302" s="31" t="s">
        <v>20</v>
      </c>
      <c r="G302" s="3" t="s">
        <v>3</v>
      </c>
      <c r="H302" s="3" t="s">
        <v>4</v>
      </c>
      <c r="J302" s="49">
        <f>ROUND(F303,2)</f>
        <v>0</v>
      </c>
    </row>
    <row r="303" spans="2:10" ht="15" thickBot="1" x14ac:dyDescent="0.35">
      <c r="B303" s="64">
        <v>233</v>
      </c>
      <c r="C303" s="5" t="s">
        <v>67</v>
      </c>
      <c r="D303" s="76" t="s">
        <v>263</v>
      </c>
      <c r="E303" s="77"/>
      <c r="F303" s="46"/>
      <c r="G303" s="65">
        <v>1</v>
      </c>
      <c r="H303" s="7">
        <f>ROUND(J302*G303,2)</f>
        <v>0</v>
      </c>
      <c r="I303" s="50" t="str">
        <f>IF(ISBLANK('Modelo de oferta económica'!F303),"Es necesario completar el precio de esta partida, introduciendo un valor en la celda en naranja","")</f>
        <v>Es necesario completar el precio de esta partida, introduciendo un valor en la celda en naranja</v>
      </c>
    </row>
    <row r="304" spans="2:10" ht="34.5" customHeight="1" thickBot="1" x14ac:dyDescent="0.35">
      <c r="B304" s="82" t="s">
        <v>264</v>
      </c>
      <c r="C304" s="83"/>
      <c r="D304" s="83"/>
      <c r="E304" s="83"/>
      <c r="F304" s="83"/>
      <c r="G304" s="83"/>
      <c r="H304" s="84"/>
    </row>
    <row r="305" spans="2:10" ht="9.9" customHeight="1" thickBot="1" x14ac:dyDescent="0.35">
      <c r="E305"/>
      <c r="F305" s="27"/>
      <c r="G305"/>
      <c r="H305" s="1"/>
    </row>
    <row r="306" spans="2:10" ht="15" thickBot="1" x14ac:dyDescent="0.35">
      <c r="B306" s="74" t="s">
        <v>1</v>
      </c>
      <c r="C306" s="75"/>
      <c r="D306" s="75"/>
      <c r="E306" s="75"/>
      <c r="F306" s="31" t="s">
        <v>20</v>
      </c>
      <c r="G306" s="3" t="s">
        <v>3</v>
      </c>
      <c r="H306" s="3" t="s">
        <v>4</v>
      </c>
      <c r="J306" s="49">
        <f>ROUND(F307,2)</f>
        <v>0</v>
      </c>
    </row>
    <row r="307" spans="2:10" ht="15" thickBot="1" x14ac:dyDescent="0.35">
      <c r="B307" s="64">
        <v>234</v>
      </c>
      <c r="C307" s="5" t="s">
        <v>67</v>
      </c>
      <c r="D307" s="76" t="s">
        <v>265</v>
      </c>
      <c r="E307" s="77"/>
      <c r="F307" s="46"/>
      <c r="G307" s="65">
        <v>1</v>
      </c>
      <c r="H307" s="7">
        <f>ROUND(J306*G307,2)</f>
        <v>0</v>
      </c>
      <c r="I307" s="50" t="str">
        <f>IF(ISBLANK('Modelo de oferta económica'!F307),"Es necesario completar el precio de esta partida, introduciendo un valor en la celda en naranja","")</f>
        <v>Es necesario completar el precio de esta partida, introduciendo un valor en la celda en naranja</v>
      </c>
    </row>
    <row r="308" spans="2:10" ht="25.5" customHeight="1" thickBot="1" x14ac:dyDescent="0.35">
      <c r="B308" s="82" t="s">
        <v>266</v>
      </c>
      <c r="C308" s="83"/>
      <c r="D308" s="83"/>
      <c r="E308" s="83"/>
      <c r="F308" s="83"/>
      <c r="G308" s="83"/>
      <c r="H308" s="84"/>
    </row>
    <row r="309" spans="2:10" ht="9.9" customHeight="1" thickBot="1" x14ac:dyDescent="0.35">
      <c r="E309"/>
      <c r="F309" s="27"/>
      <c r="G309"/>
      <c r="H309" s="1"/>
    </row>
    <row r="310" spans="2:10" ht="15" thickBot="1" x14ac:dyDescent="0.35">
      <c r="B310" s="74" t="s">
        <v>1</v>
      </c>
      <c r="C310" s="75"/>
      <c r="D310" s="75"/>
      <c r="E310" s="75"/>
      <c r="F310" s="31" t="s">
        <v>20</v>
      </c>
      <c r="G310" s="3" t="s">
        <v>3</v>
      </c>
      <c r="H310" s="3" t="s">
        <v>4</v>
      </c>
      <c r="J310" s="49">
        <f>ROUND(F311,2)</f>
        <v>0</v>
      </c>
    </row>
    <row r="311" spans="2:10" ht="15" thickBot="1" x14ac:dyDescent="0.35">
      <c r="B311" s="64">
        <v>235</v>
      </c>
      <c r="C311" s="5" t="s">
        <v>67</v>
      </c>
      <c r="D311" s="76" t="s">
        <v>267</v>
      </c>
      <c r="E311" s="77"/>
      <c r="F311" s="46"/>
      <c r="G311" s="65">
        <v>1</v>
      </c>
      <c r="H311" s="7">
        <f>ROUND(J310*G311,2)</f>
        <v>0</v>
      </c>
      <c r="I311" s="50" t="str">
        <f>IF(ISBLANK('Modelo de oferta económica'!F311),"Es necesario completar el precio de esta partida, introduciendo un valor en la celda en naranja","")</f>
        <v>Es necesario completar el precio de esta partida, introduciendo un valor en la celda en naranja</v>
      </c>
    </row>
    <row r="312" spans="2:10" ht="15" thickBot="1" x14ac:dyDescent="0.35">
      <c r="B312" s="82" t="s">
        <v>268</v>
      </c>
      <c r="C312" s="83"/>
      <c r="D312" s="83"/>
      <c r="E312" s="83"/>
      <c r="F312" s="83"/>
      <c r="G312" s="83"/>
      <c r="H312" s="84"/>
    </row>
    <row r="313" spans="2:10" ht="9.9" customHeight="1" thickBot="1" x14ac:dyDescent="0.35">
      <c r="E313"/>
      <c r="F313" s="27"/>
      <c r="G313"/>
      <c r="H313" s="1"/>
    </row>
    <row r="314" spans="2:10" ht="15" thickBot="1" x14ac:dyDescent="0.35">
      <c r="B314" s="74" t="s">
        <v>1</v>
      </c>
      <c r="C314" s="75"/>
      <c r="D314" s="75"/>
      <c r="E314" s="75"/>
      <c r="F314" s="31" t="s">
        <v>20</v>
      </c>
      <c r="G314" s="3" t="s">
        <v>3</v>
      </c>
      <c r="H314" s="3" t="s">
        <v>4</v>
      </c>
      <c r="J314" s="49">
        <f>ROUND(F315,2)</f>
        <v>0</v>
      </c>
    </row>
    <row r="315" spans="2:10" ht="15" thickBot="1" x14ac:dyDescent="0.35">
      <c r="B315" s="64">
        <v>236</v>
      </c>
      <c r="C315" s="5" t="s">
        <v>67</v>
      </c>
      <c r="D315" s="76" t="s">
        <v>269</v>
      </c>
      <c r="E315" s="77"/>
      <c r="F315" s="46"/>
      <c r="G315" s="65">
        <v>1</v>
      </c>
      <c r="H315" s="7">
        <f>ROUND(J314*G315,2)</f>
        <v>0</v>
      </c>
      <c r="I315" s="50" t="str">
        <f>IF(ISBLANK('Modelo de oferta económica'!F315),"Es necesario completar el precio de esta partida, introduciendo un valor en la celda en naranja","")</f>
        <v>Es necesario completar el precio de esta partida, introduciendo un valor en la celda en naranja</v>
      </c>
    </row>
    <row r="316" spans="2:10" ht="15" thickBot="1" x14ac:dyDescent="0.35">
      <c r="B316" s="82" t="s">
        <v>270</v>
      </c>
      <c r="C316" s="83"/>
      <c r="D316" s="83"/>
      <c r="E316" s="83"/>
      <c r="F316" s="83"/>
      <c r="G316" s="83"/>
      <c r="H316" s="84"/>
    </row>
    <row r="317" spans="2:10" ht="9.9" customHeight="1" thickBot="1" x14ac:dyDescent="0.35">
      <c r="E317"/>
      <c r="F317" s="27"/>
      <c r="G317"/>
      <c r="H317" s="1"/>
    </row>
    <row r="318" spans="2:10" ht="15" thickBot="1" x14ac:dyDescent="0.35">
      <c r="B318" s="74" t="s">
        <v>1</v>
      </c>
      <c r="C318" s="75"/>
      <c r="D318" s="75"/>
      <c r="E318" s="75"/>
      <c r="F318" s="31" t="s">
        <v>20</v>
      </c>
      <c r="G318" s="3" t="s">
        <v>3</v>
      </c>
      <c r="H318" s="3" t="s">
        <v>4</v>
      </c>
      <c r="J318" s="49">
        <f>ROUND(F319,2)</f>
        <v>0</v>
      </c>
    </row>
    <row r="319" spans="2:10" ht="15" thickBot="1" x14ac:dyDescent="0.35">
      <c r="B319" s="64">
        <v>237</v>
      </c>
      <c r="C319" s="5" t="s">
        <v>67</v>
      </c>
      <c r="D319" s="76" t="s">
        <v>271</v>
      </c>
      <c r="E319" s="77"/>
      <c r="F319" s="46"/>
      <c r="G319" s="65">
        <v>1</v>
      </c>
      <c r="H319" s="7">
        <f>ROUND(J318*G319,2)</f>
        <v>0</v>
      </c>
      <c r="I319" s="50" t="str">
        <f>IF(ISBLANK('Modelo de oferta económica'!F319),"Es necesario completar el precio de esta partida, introduciendo un valor en la celda en naranja","")</f>
        <v>Es necesario completar el precio de esta partida, introduciendo un valor en la celda en naranja</v>
      </c>
    </row>
    <row r="320" spans="2:10" ht="24.75" customHeight="1" thickBot="1" x14ac:dyDescent="0.35">
      <c r="B320" s="82" t="s">
        <v>272</v>
      </c>
      <c r="C320" s="83"/>
      <c r="D320" s="83"/>
      <c r="E320" s="83"/>
      <c r="F320" s="83"/>
      <c r="G320" s="83"/>
      <c r="H320" s="84"/>
    </row>
    <row r="321" spans="2:10" ht="9.9" customHeight="1" thickBot="1" x14ac:dyDescent="0.35">
      <c r="D321" s="10"/>
      <c r="E321"/>
      <c r="F321" s="27"/>
      <c r="G321"/>
      <c r="H321" s="23"/>
    </row>
    <row r="322" spans="2:10" ht="15" thickBot="1" x14ac:dyDescent="0.35">
      <c r="B322" s="78" t="s">
        <v>200</v>
      </c>
      <c r="C322" s="79"/>
      <c r="D322" s="80" t="s">
        <v>15</v>
      </c>
      <c r="E322" s="81"/>
      <c r="F322" s="81"/>
      <c r="G322" s="81"/>
      <c r="H322" s="24">
        <f>+H325+H329+H333+H337+H341+H345+H349+H353+H357+H361</f>
        <v>0</v>
      </c>
      <c r="I322" s="47">
        <f xml:space="preserve"> COUNTIF(I325:I334,"Es necesario completar el precio de esta partida, introduciendo un valor en la celda en naranja")</f>
        <v>3</v>
      </c>
    </row>
    <row r="323" spans="2:10" ht="9.9" customHeight="1" thickBot="1" x14ac:dyDescent="0.35">
      <c r="E323"/>
      <c r="F323" s="27"/>
      <c r="G323"/>
      <c r="H323" s="1"/>
    </row>
    <row r="324" spans="2:10" ht="15" thickBot="1" x14ac:dyDescent="0.35">
      <c r="B324" s="74" t="s">
        <v>1</v>
      </c>
      <c r="C324" s="75"/>
      <c r="D324" s="75"/>
      <c r="E324" s="75"/>
      <c r="F324" s="31" t="s">
        <v>2</v>
      </c>
      <c r="G324" s="3" t="s">
        <v>3</v>
      </c>
      <c r="H324" s="3" t="s">
        <v>4</v>
      </c>
      <c r="J324" s="49">
        <f>ROUND(F325,2)</f>
        <v>0</v>
      </c>
    </row>
    <row r="325" spans="2:10" ht="15" thickBot="1" x14ac:dyDescent="0.35">
      <c r="B325" s="64" t="s">
        <v>53</v>
      </c>
      <c r="C325" s="66" t="s">
        <v>72</v>
      </c>
      <c r="D325" s="76" t="s">
        <v>201</v>
      </c>
      <c r="E325" s="77"/>
      <c r="F325" s="46"/>
      <c r="G325" s="65">
        <v>39.53</v>
      </c>
      <c r="H325" s="7">
        <f>ROUND(J324*G325,2)</f>
        <v>0</v>
      </c>
      <c r="I325" s="50" t="str">
        <f>IF(ISBLANK('Modelo de oferta económica'!F325),"Es necesario completar el precio de esta partida, introduciendo un valor en la celda en naranja","")</f>
        <v>Es necesario completar el precio de esta partida, introduciendo un valor en la celda en naranja</v>
      </c>
    </row>
    <row r="326" spans="2:10" ht="28.5" customHeight="1" thickBot="1" x14ac:dyDescent="0.35">
      <c r="B326" s="82" t="s">
        <v>202</v>
      </c>
      <c r="C326" s="83"/>
      <c r="D326" s="83"/>
      <c r="E326" s="83"/>
      <c r="F326" s="83"/>
      <c r="G326" s="83"/>
      <c r="H326" s="84"/>
    </row>
    <row r="327" spans="2:10" ht="9.9" customHeight="1" thickBot="1" x14ac:dyDescent="0.35">
      <c r="D327" s="10"/>
      <c r="E327"/>
      <c r="F327" s="27"/>
      <c r="G327"/>
      <c r="H327" s="6"/>
    </row>
    <row r="328" spans="2:10" ht="15" thickBot="1" x14ac:dyDescent="0.35">
      <c r="B328" s="74" t="s">
        <v>1</v>
      </c>
      <c r="C328" s="75"/>
      <c r="D328" s="75"/>
      <c r="E328" s="75"/>
      <c r="F328" s="31" t="s">
        <v>2</v>
      </c>
      <c r="G328" s="3" t="s">
        <v>3</v>
      </c>
      <c r="H328" s="3" t="s">
        <v>4</v>
      </c>
      <c r="J328" s="49">
        <f>ROUND(F329,2)</f>
        <v>0</v>
      </c>
    </row>
    <row r="329" spans="2:10" ht="15" thickBot="1" x14ac:dyDescent="0.35">
      <c r="B329" s="64" t="s">
        <v>203</v>
      </c>
      <c r="C329" s="66" t="s">
        <v>52</v>
      </c>
      <c r="D329" s="76" t="s">
        <v>204</v>
      </c>
      <c r="E329" s="77"/>
      <c r="F329" s="46"/>
      <c r="G329" s="65">
        <v>39.53</v>
      </c>
      <c r="H329" s="7">
        <f>ROUND(J328*G329,2)</f>
        <v>0</v>
      </c>
      <c r="I329" s="50" t="str">
        <f>IF(ISBLANK('Modelo de oferta económica'!F329),"Es necesario completar el precio de esta partida, introduciendo un valor en la celda en naranja","")</f>
        <v>Es necesario completar el precio de esta partida, introduciendo un valor en la celda en naranja</v>
      </c>
    </row>
    <row r="330" spans="2:10" ht="24.75" customHeight="1" thickBot="1" x14ac:dyDescent="0.35">
      <c r="B330" s="82" t="s">
        <v>205</v>
      </c>
      <c r="C330" s="83"/>
      <c r="D330" s="83"/>
      <c r="E330" s="83"/>
      <c r="F330" s="83"/>
      <c r="G330" s="83"/>
      <c r="H330" s="84"/>
    </row>
    <row r="331" spans="2:10" ht="9.9" customHeight="1" thickBot="1" x14ac:dyDescent="0.35">
      <c r="D331" s="10"/>
      <c r="E331"/>
      <c r="F331" s="27"/>
      <c r="G331"/>
      <c r="H331" s="1"/>
    </row>
    <row r="332" spans="2:10" ht="15" thickBot="1" x14ac:dyDescent="0.35">
      <c r="B332" s="74" t="s">
        <v>1</v>
      </c>
      <c r="C332" s="75"/>
      <c r="D332" s="75"/>
      <c r="E332" s="75"/>
      <c r="F332" s="31" t="s">
        <v>2</v>
      </c>
      <c r="G332" s="3" t="s">
        <v>3</v>
      </c>
      <c r="H332" s="25" t="s">
        <v>4</v>
      </c>
      <c r="J332" s="49">
        <f>ROUND(F333,2)</f>
        <v>0</v>
      </c>
    </row>
    <row r="333" spans="2:10" ht="15" thickBot="1" x14ac:dyDescent="0.35">
      <c r="B333" s="64" t="s">
        <v>206</v>
      </c>
      <c r="C333" s="66" t="s">
        <v>52</v>
      </c>
      <c r="D333" s="76" t="s">
        <v>207</v>
      </c>
      <c r="E333" s="77"/>
      <c r="F333" s="46"/>
      <c r="G333" s="7">
        <v>3628.45</v>
      </c>
      <c r="H333" s="7">
        <f>ROUND(J332*G333,2)</f>
        <v>0</v>
      </c>
      <c r="I333" s="50" t="str">
        <f>IF(ISBLANK('Modelo de oferta económica'!F333),"Es necesario completar el precio de esta partida, introduciendo un valor en la celda en naranja","")</f>
        <v>Es necesario completar el precio de esta partida, introduciendo un valor en la celda en naranja</v>
      </c>
    </row>
    <row r="334" spans="2:10" ht="39.75" customHeight="1" thickBot="1" x14ac:dyDescent="0.35">
      <c r="B334" s="82" t="s">
        <v>208</v>
      </c>
      <c r="C334" s="83"/>
      <c r="D334" s="83"/>
      <c r="E334" s="83"/>
      <c r="F334" s="83"/>
      <c r="G334" s="83"/>
      <c r="H334" s="84"/>
    </row>
    <row r="335" spans="2:10" ht="9.9" customHeight="1" thickBot="1" x14ac:dyDescent="0.35">
      <c r="E335"/>
      <c r="F335" s="30"/>
      <c r="G335" s="1"/>
      <c r="H335" s="1"/>
    </row>
    <row r="336" spans="2:10" ht="15" thickBot="1" x14ac:dyDescent="0.35">
      <c r="B336" s="74" t="s">
        <v>1</v>
      </c>
      <c r="C336" s="75"/>
      <c r="D336" s="75"/>
      <c r="E336" s="75"/>
      <c r="F336" s="31" t="s">
        <v>2</v>
      </c>
      <c r="G336" s="3" t="s">
        <v>3</v>
      </c>
      <c r="H336" s="3" t="s">
        <v>4</v>
      </c>
      <c r="J336" s="49">
        <f>ROUND(F337,2)</f>
        <v>0</v>
      </c>
    </row>
    <row r="337" spans="2:10" ht="15" thickBot="1" x14ac:dyDescent="0.35">
      <c r="B337" s="64" t="s">
        <v>209</v>
      </c>
      <c r="C337" s="5" t="s">
        <v>72</v>
      </c>
      <c r="D337" s="76" t="s">
        <v>210</v>
      </c>
      <c r="E337" s="77"/>
      <c r="F337" s="46"/>
      <c r="G337" s="7">
        <v>3628.45</v>
      </c>
      <c r="H337" s="7">
        <f>ROUND(J336*G337,2)</f>
        <v>0</v>
      </c>
      <c r="I337" s="50" t="str">
        <f>IF(ISBLANK('Modelo de oferta económica'!F337),"Es necesario completar el precio de esta partida, introduciendo un valor en la celda en naranja","")</f>
        <v>Es necesario completar el precio de esta partida, introduciendo un valor en la celda en naranja</v>
      </c>
    </row>
    <row r="338" spans="2:10" ht="26.25" customHeight="1" thickBot="1" x14ac:dyDescent="0.35">
      <c r="B338" s="82" t="s">
        <v>211</v>
      </c>
      <c r="C338" s="83"/>
      <c r="D338" s="83"/>
      <c r="E338" s="83"/>
      <c r="F338" s="83"/>
      <c r="G338" s="83"/>
      <c r="H338" s="84"/>
    </row>
    <row r="339" spans="2:10" ht="9.9" customHeight="1" thickBot="1" x14ac:dyDescent="0.35">
      <c r="E339"/>
      <c r="F339" s="30"/>
      <c r="G339" s="1"/>
      <c r="H339" s="1"/>
    </row>
    <row r="340" spans="2:10" ht="15" thickBot="1" x14ac:dyDescent="0.35">
      <c r="B340" s="74" t="s">
        <v>1</v>
      </c>
      <c r="C340" s="75"/>
      <c r="D340" s="75"/>
      <c r="E340" s="75"/>
      <c r="F340" s="31" t="s">
        <v>2</v>
      </c>
      <c r="G340" s="3" t="s">
        <v>3</v>
      </c>
      <c r="H340" s="3" t="s">
        <v>4</v>
      </c>
      <c r="J340" s="49">
        <f>ROUND(F341,2)</f>
        <v>0</v>
      </c>
    </row>
    <row r="341" spans="2:10" ht="15" thickBot="1" x14ac:dyDescent="0.35">
      <c r="B341" s="64" t="s">
        <v>212</v>
      </c>
      <c r="C341" s="5" t="s">
        <v>72</v>
      </c>
      <c r="D341" s="76" t="s">
        <v>213</v>
      </c>
      <c r="E341" s="77"/>
      <c r="F341" s="46"/>
      <c r="G341" s="5">
        <v>95.36</v>
      </c>
      <c r="H341" s="7">
        <f>ROUND(F341*G341,2)</f>
        <v>0</v>
      </c>
      <c r="I341" s="50" t="str">
        <f>IF(ISBLANK('Modelo de oferta económica'!F341),"Es necesario completar el precio de esta partida, introduciendo un valor en la celda en naranja","")</f>
        <v>Es necesario completar el precio de esta partida, introduciendo un valor en la celda en naranja</v>
      </c>
    </row>
    <row r="342" spans="2:10" ht="46.5" customHeight="1" thickBot="1" x14ac:dyDescent="0.35">
      <c r="B342" s="82" t="s">
        <v>273</v>
      </c>
      <c r="C342" s="83"/>
      <c r="D342" s="83"/>
      <c r="E342" s="83"/>
      <c r="F342" s="83"/>
      <c r="G342" s="83"/>
      <c r="H342" s="84"/>
    </row>
    <row r="343" spans="2:10" ht="9.9" customHeight="1" thickBot="1" x14ac:dyDescent="0.35">
      <c r="E343"/>
      <c r="F343" s="27"/>
      <c r="G343"/>
      <c r="H343" s="1"/>
    </row>
    <row r="344" spans="2:10" ht="15" thickBot="1" x14ac:dyDescent="0.35">
      <c r="B344" s="74" t="s">
        <v>1</v>
      </c>
      <c r="C344" s="75"/>
      <c r="D344" s="75"/>
      <c r="E344" s="75"/>
      <c r="F344" s="31" t="s">
        <v>2</v>
      </c>
      <c r="G344" s="3" t="s">
        <v>3</v>
      </c>
      <c r="H344" s="3" t="s">
        <v>4</v>
      </c>
      <c r="J344" s="49">
        <f>ROUND(F345,2)</f>
        <v>0</v>
      </c>
    </row>
    <row r="345" spans="2:10" ht="15" thickBot="1" x14ac:dyDescent="0.35">
      <c r="B345" s="64" t="s">
        <v>214</v>
      </c>
      <c r="C345" s="5" t="s">
        <v>72</v>
      </c>
      <c r="D345" s="76" t="s">
        <v>215</v>
      </c>
      <c r="E345" s="77"/>
      <c r="F345" s="46"/>
      <c r="G345" s="5">
        <v>95.36</v>
      </c>
      <c r="H345" s="7">
        <f>ROUND(J344*G345,2)</f>
        <v>0</v>
      </c>
      <c r="I345" s="50" t="str">
        <f>IF(ISBLANK('Modelo de oferta económica'!F345),"Es necesario completar el precio de esta partida, introduciendo un valor en la celda en naranja","")</f>
        <v>Es necesario completar el precio de esta partida, introduciendo un valor en la celda en naranja</v>
      </c>
    </row>
    <row r="346" spans="2:10" ht="40.5" customHeight="1" thickBot="1" x14ac:dyDescent="0.35">
      <c r="B346" s="82" t="s">
        <v>274</v>
      </c>
      <c r="C346" s="83"/>
      <c r="D346" s="83"/>
      <c r="E346" s="83"/>
      <c r="F346" s="83"/>
      <c r="G346" s="83"/>
      <c r="H346" s="84"/>
    </row>
    <row r="347" spans="2:10" ht="9.9" customHeight="1" thickBot="1" x14ac:dyDescent="0.35">
      <c r="D347" s="10"/>
      <c r="E347"/>
      <c r="F347" s="27"/>
      <c r="G347"/>
      <c r="H347" s="1"/>
    </row>
    <row r="348" spans="2:10" ht="15" thickBot="1" x14ac:dyDescent="0.35">
      <c r="B348" s="74" t="s">
        <v>1</v>
      </c>
      <c r="C348" s="75"/>
      <c r="D348" s="75"/>
      <c r="E348" s="75"/>
      <c r="F348" s="31" t="s">
        <v>2</v>
      </c>
      <c r="G348" s="3" t="s">
        <v>3</v>
      </c>
      <c r="H348" s="3" t="s">
        <v>4</v>
      </c>
      <c r="J348" s="49">
        <f>ROUND(F349,2)</f>
        <v>0</v>
      </c>
    </row>
    <row r="349" spans="2:10" ht="15" thickBot="1" x14ac:dyDescent="0.35">
      <c r="B349" s="64" t="s">
        <v>216</v>
      </c>
      <c r="C349" s="5" t="s">
        <v>72</v>
      </c>
      <c r="D349" s="76" t="s">
        <v>217</v>
      </c>
      <c r="E349" s="77"/>
      <c r="F349" s="46"/>
      <c r="G349" s="69">
        <v>11</v>
      </c>
      <c r="H349" s="7">
        <f>ROUND(J348*G349,2)</f>
        <v>0</v>
      </c>
      <c r="I349" s="50" t="str">
        <f>IF(ISBLANK('Modelo de oferta económica'!F349),"Es necesario completar el precio de esta partida, introduciendo un valor en la celda en naranja","")</f>
        <v>Es necesario completar el precio de esta partida, introduciendo un valor en la celda en naranja</v>
      </c>
    </row>
    <row r="350" spans="2:10" ht="38.25" customHeight="1" thickBot="1" x14ac:dyDescent="0.35">
      <c r="B350" s="82" t="s">
        <v>218</v>
      </c>
      <c r="C350" s="83"/>
      <c r="D350" s="83"/>
      <c r="E350" s="83"/>
      <c r="F350" s="83"/>
      <c r="G350" s="83"/>
      <c r="H350" s="84"/>
    </row>
    <row r="351" spans="2:10" ht="9.9" customHeight="1" thickBot="1" x14ac:dyDescent="0.35">
      <c r="D351" s="10"/>
      <c r="E351"/>
      <c r="F351" s="27"/>
      <c r="G351"/>
      <c r="H351" s="1"/>
    </row>
    <row r="352" spans="2:10" ht="15" thickBot="1" x14ac:dyDescent="0.35">
      <c r="B352" s="74" t="s">
        <v>1</v>
      </c>
      <c r="C352" s="75"/>
      <c r="D352" s="75"/>
      <c r="E352" s="75"/>
      <c r="F352" s="31" t="s">
        <v>2</v>
      </c>
      <c r="G352" s="3" t="s">
        <v>3</v>
      </c>
      <c r="H352" s="3" t="s">
        <v>4</v>
      </c>
      <c r="J352" s="49">
        <f>ROUND(F353,2)</f>
        <v>0</v>
      </c>
    </row>
    <row r="353" spans="2:10" ht="15" thickBot="1" x14ac:dyDescent="0.35">
      <c r="B353" s="64" t="s">
        <v>219</v>
      </c>
      <c r="C353" s="5" t="s">
        <v>72</v>
      </c>
      <c r="D353" s="76" t="s">
        <v>220</v>
      </c>
      <c r="E353" s="77"/>
      <c r="F353" s="46"/>
      <c r="G353" s="69">
        <v>11</v>
      </c>
      <c r="H353" s="7">
        <f>ROUND(J352*G353,2)</f>
        <v>0</v>
      </c>
      <c r="I353" s="50" t="str">
        <f>IF(ISBLANK('Modelo de oferta económica'!F353),"Es necesario completar el precio de esta partida, introduciendo un valor en la celda en naranja","")</f>
        <v>Es necesario completar el precio de esta partida, introduciendo un valor en la celda en naranja</v>
      </c>
    </row>
    <row r="354" spans="2:10" ht="22.95" customHeight="1" thickBot="1" x14ac:dyDescent="0.35">
      <c r="B354" s="82" t="s">
        <v>221</v>
      </c>
      <c r="C354" s="83"/>
      <c r="D354" s="83"/>
      <c r="E354" s="83"/>
      <c r="F354" s="83"/>
      <c r="G354" s="83"/>
      <c r="H354" s="84"/>
    </row>
    <row r="355" spans="2:10" ht="9.9" customHeight="1" thickBot="1" x14ac:dyDescent="0.35">
      <c r="D355" s="10"/>
      <c r="E355"/>
      <c r="F355" s="27"/>
      <c r="G355"/>
      <c r="H355" s="1"/>
    </row>
    <row r="356" spans="2:10" ht="15" thickBot="1" x14ac:dyDescent="0.35">
      <c r="B356" s="74" t="s">
        <v>1</v>
      </c>
      <c r="C356" s="75"/>
      <c r="D356" s="75"/>
      <c r="E356" s="75"/>
      <c r="F356" s="31" t="s">
        <v>2</v>
      </c>
      <c r="G356" s="3" t="s">
        <v>3</v>
      </c>
      <c r="H356" s="3" t="s">
        <v>4</v>
      </c>
      <c r="J356" s="49">
        <f>ROUND(F357,2)</f>
        <v>0</v>
      </c>
    </row>
    <row r="357" spans="2:10" ht="15" thickBot="1" x14ac:dyDescent="0.35">
      <c r="B357" s="64" t="s">
        <v>222</v>
      </c>
      <c r="C357" s="5" t="s">
        <v>72</v>
      </c>
      <c r="D357" s="76" t="s">
        <v>223</v>
      </c>
      <c r="E357" s="77"/>
      <c r="F357" s="46"/>
      <c r="G357" s="69">
        <v>2</v>
      </c>
      <c r="H357" s="7">
        <f>ROUND(J356*G357,2)</f>
        <v>0</v>
      </c>
      <c r="I357" s="50" t="str">
        <f>IF(ISBLANK('Modelo de oferta económica'!F357),"Es necesario completar el precio de esta partida, introduciendo un valor en la celda en naranja","")</f>
        <v>Es necesario completar el precio de esta partida, introduciendo un valor en la celda en naranja</v>
      </c>
    </row>
    <row r="358" spans="2:10" ht="45" customHeight="1" thickBot="1" x14ac:dyDescent="0.35">
      <c r="B358" s="82" t="s">
        <v>275</v>
      </c>
      <c r="C358" s="83"/>
      <c r="D358" s="83"/>
      <c r="E358" s="83"/>
      <c r="F358" s="83"/>
      <c r="G358" s="83"/>
      <c r="H358" s="84"/>
    </row>
    <row r="359" spans="2:10" ht="9.9" customHeight="1" thickBot="1" x14ac:dyDescent="0.35">
      <c r="D359" s="10"/>
      <c r="E359"/>
      <c r="F359" s="27"/>
      <c r="G359"/>
      <c r="H359" s="1"/>
    </row>
    <row r="360" spans="2:10" ht="15" thickBot="1" x14ac:dyDescent="0.35">
      <c r="B360" s="74" t="s">
        <v>1</v>
      </c>
      <c r="C360" s="75"/>
      <c r="D360" s="75"/>
      <c r="E360" s="75"/>
      <c r="F360" s="31" t="s">
        <v>2</v>
      </c>
      <c r="G360" s="3" t="s">
        <v>3</v>
      </c>
      <c r="H360" s="3" t="s">
        <v>4</v>
      </c>
      <c r="J360" s="49">
        <f>ROUND(F361,2)</f>
        <v>0</v>
      </c>
    </row>
    <row r="361" spans="2:10" ht="15" thickBot="1" x14ac:dyDescent="0.35">
      <c r="B361" s="64" t="s">
        <v>224</v>
      </c>
      <c r="C361" s="5" t="s">
        <v>72</v>
      </c>
      <c r="D361" s="76" t="s">
        <v>225</v>
      </c>
      <c r="E361" s="77"/>
      <c r="F361" s="46"/>
      <c r="G361" s="69">
        <v>2</v>
      </c>
      <c r="H361" s="7">
        <f>ROUND(J360*G361,2)</f>
        <v>0</v>
      </c>
      <c r="I361" s="50" t="str">
        <f>IF(ISBLANK('Modelo de oferta económica'!F361),"Es necesario completar el precio de esta partida, introduciendo un valor en la celda en naranja","")</f>
        <v>Es necesario completar el precio de esta partida, introduciendo un valor en la celda en naranja</v>
      </c>
    </row>
    <row r="362" spans="2:10" ht="37.5" customHeight="1" thickBot="1" x14ac:dyDescent="0.35">
      <c r="B362" s="82" t="s">
        <v>276</v>
      </c>
      <c r="C362" s="83"/>
      <c r="D362" s="83"/>
      <c r="E362" s="83"/>
      <c r="F362" s="83"/>
      <c r="G362" s="83"/>
      <c r="H362" s="84"/>
    </row>
    <row r="363" spans="2:10" s="26" customFormat="1" ht="22.95" customHeight="1" x14ac:dyDescent="0.3">
      <c r="B363" s="67"/>
      <c r="C363" s="67"/>
      <c r="D363" s="67"/>
      <c r="E363" s="67"/>
      <c r="F363" s="68"/>
      <c r="G363" s="67"/>
      <c r="H363" s="67"/>
    </row>
    <row r="364" spans="2:10" s="26" customFormat="1" x14ac:dyDescent="0.3"/>
    <row r="365" spans="2:10" s="26" customFormat="1" x14ac:dyDescent="0.3"/>
    <row r="366" spans="2:10" s="26" customFormat="1" x14ac:dyDescent="0.3"/>
    <row r="367" spans="2:10" s="26" customFormat="1" x14ac:dyDescent="0.3"/>
    <row r="368" spans="2:10" s="26" customFormat="1" x14ac:dyDescent="0.3"/>
    <row r="369" s="26" customFormat="1" x14ac:dyDescent="0.3"/>
    <row r="370" s="26" customFormat="1" x14ac:dyDescent="0.3"/>
    <row r="371" s="26" customFormat="1" x14ac:dyDescent="0.3"/>
    <row r="372" s="26" customFormat="1" x14ac:dyDescent="0.3"/>
    <row r="373" s="26" customFormat="1" x14ac:dyDescent="0.3"/>
    <row r="374" s="26" customFormat="1" x14ac:dyDescent="0.3"/>
    <row r="375" s="26" customFormat="1" x14ac:dyDescent="0.3"/>
    <row r="376" s="26" customFormat="1" x14ac:dyDescent="0.3"/>
    <row r="377" s="26" customFormat="1" x14ac:dyDescent="0.3"/>
    <row r="378" s="26" customFormat="1" x14ac:dyDescent="0.3"/>
    <row r="379" s="26" customFormat="1" x14ac:dyDescent="0.3"/>
    <row r="380" s="26" customFormat="1" x14ac:dyDescent="0.3"/>
    <row r="381" s="26" customFormat="1" x14ac:dyDescent="0.3"/>
    <row r="382" s="26" customFormat="1" x14ac:dyDescent="0.3"/>
    <row r="383" s="26" customFormat="1" x14ac:dyDescent="0.3"/>
    <row r="384" s="26" customFormat="1" x14ac:dyDescent="0.3"/>
    <row r="385" s="26" customFormat="1" x14ac:dyDescent="0.3"/>
    <row r="386" s="26" customFormat="1" x14ac:dyDescent="0.3"/>
    <row r="387" s="26" customFormat="1" x14ac:dyDescent="0.3"/>
    <row r="388" s="26" customFormat="1" x14ac:dyDescent="0.3"/>
    <row r="389" s="26" customFormat="1" x14ac:dyDescent="0.3"/>
    <row r="390" s="26" customFormat="1" x14ac:dyDescent="0.3"/>
    <row r="391" s="26" customFormat="1" x14ac:dyDescent="0.3"/>
    <row r="392" s="26" customFormat="1" x14ac:dyDescent="0.3"/>
    <row r="393" s="26" customFormat="1" x14ac:dyDescent="0.3"/>
    <row r="394" s="26" customFormat="1" x14ac:dyDescent="0.3"/>
    <row r="395" s="26" customFormat="1" x14ac:dyDescent="0.3"/>
    <row r="396" s="26" customFormat="1" x14ac:dyDescent="0.3"/>
    <row r="397" s="26" customFormat="1" x14ac:dyDescent="0.3"/>
    <row r="398" s="26" customFormat="1" x14ac:dyDescent="0.3"/>
    <row r="399" s="26" customFormat="1" x14ac:dyDescent="0.3"/>
    <row r="400" s="26" customFormat="1" x14ac:dyDescent="0.3"/>
    <row r="401" s="26" customFormat="1" x14ac:dyDescent="0.3"/>
    <row r="402" s="26" customFormat="1" x14ac:dyDescent="0.3"/>
    <row r="403" s="26" customFormat="1" x14ac:dyDescent="0.3"/>
    <row r="404" s="26" customFormat="1" x14ac:dyDescent="0.3"/>
    <row r="405" s="26" customFormat="1" x14ac:dyDescent="0.3"/>
    <row r="406" s="26" customFormat="1" x14ac:dyDescent="0.3"/>
    <row r="407" s="26" customFormat="1" x14ac:dyDescent="0.3"/>
    <row r="408" s="26" customFormat="1" x14ac:dyDescent="0.3"/>
    <row r="409" s="26" customFormat="1" x14ac:dyDescent="0.3"/>
    <row r="410" s="26" customFormat="1" x14ac:dyDescent="0.3"/>
    <row r="411" s="26" customFormat="1" x14ac:dyDescent="0.3"/>
    <row r="412" s="26" customFormat="1" x14ac:dyDescent="0.3"/>
    <row r="413" s="26" customFormat="1" x14ac:dyDescent="0.3"/>
    <row r="414" s="26" customFormat="1" x14ac:dyDescent="0.3"/>
    <row r="415" s="26" customFormat="1" x14ac:dyDescent="0.3"/>
    <row r="416" s="26" customFormat="1" x14ac:dyDescent="0.3"/>
    <row r="417" s="26" customFormat="1" x14ac:dyDescent="0.3"/>
    <row r="418" s="26" customFormat="1" x14ac:dyDescent="0.3"/>
    <row r="419" s="26" customFormat="1" x14ac:dyDescent="0.3"/>
    <row r="420" s="26" customFormat="1" x14ac:dyDescent="0.3"/>
    <row r="421" s="26" customFormat="1" x14ac:dyDescent="0.3"/>
    <row r="422" s="26" customFormat="1" x14ac:dyDescent="0.3"/>
    <row r="423" s="26" customFormat="1" x14ac:dyDescent="0.3"/>
    <row r="424" s="26" customFormat="1" x14ac:dyDescent="0.3"/>
    <row r="425" s="26" customFormat="1" x14ac:dyDescent="0.3"/>
    <row r="426" s="26" customFormat="1" x14ac:dyDescent="0.3"/>
    <row r="427" s="26" customFormat="1" x14ac:dyDescent="0.3"/>
    <row r="428" s="26" customFormat="1" x14ac:dyDescent="0.3"/>
    <row r="429" s="26" customFormat="1" x14ac:dyDescent="0.3"/>
    <row r="430" s="26" customFormat="1" x14ac:dyDescent="0.3"/>
    <row r="431" s="26" customFormat="1" x14ac:dyDescent="0.3"/>
    <row r="432" s="26" customFormat="1" x14ac:dyDescent="0.3"/>
    <row r="433" s="26" customFormat="1" x14ac:dyDescent="0.3"/>
    <row r="434" s="26" customFormat="1" x14ac:dyDescent="0.3"/>
    <row r="435" s="26" customFormat="1" x14ac:dyDescent="0.3"/>
    <row r="436" s="26" customFormat="1" x14ac:dyDescent="0.3"/>
    <row r="437" s="26" customFormat="1" x14ac:dyDescent="0.3"/>
    <row r="438" s="26" customFormat="1" x14ac:dyDescent="0.3"/>
    <row r="439" s="26" customFormat="1" x14ac:dyDescent="0.3"/>
    <row r="440" s="26" customFormat="1" x14ac:dyDescent="0.3"/>
    <row r="441" s="26" customFormat="1" x14ac:dyDescent="0.3"/>
    <row r="442" s="26" customFormat="1" x14ac:dyDescent="0.3"/>
    <row r="443" s="26" customFormat="1" x14ac:dyDescent="0.3"/>
    <row r="444" s="26" customFormat="1" x14ac:dyDescent="0.3"/>
    <row r="445" s="26" customFormat="1" x14ac:dyDescent="0.3"/>
    <row r="446" s="26" customFormat="1" x14ac:dyDescent="0.3"/>
    <row r="447" s="26" customFormat="1" x14ac:dyDescent="0.3"/>
    <row r="448" s="26" customFormat="1" x14ac:dyDescent="0.3"/>
    <row r="449" s="26" customFormat="1" x14ac:dyDescent="0.3"/>
    <row r="450" s="26" customFormat="1" x14ac:dyDescent="0.3"/>
    <row r="451" s="26" customFormat="1" x14ac:dyDescent="0.3"/>
    <row r="452" s="26" customFormat="1" x14ac:dyDescent="0.3"/>
    <row r="453" s="26" customFormat="1" x14ac:dyDescent="0.3"/>
    <row r="454" s="26" customFormat="1" x14ac:dyDescent="0.3"/>
    <row r="455" s="26" customFormat="1" x14ac:dyDescent="0.3"/>
    <row r="456" s="26" customFormat="1" x14ac:dyDescent="0.3"/>
    <row r="457" s="26" customFormat="1" x14ac:dyDescent="0.3"/>
    <row r="458" s="26" customFormat="1" x14ac:dyDescent="0.3"/>
    <row r="459" s="26" customFormat="1" x14ac:dyDescent="0.3"/>
    <row r="460" s="26" customFormat="1" x14ac:dyDescent="0.3"/>
    <row r="461" s="26" customFormat="1" x14ac:dyDescent="0.3"/>
    <row r="462" s="26" customFormat="1" x14ac:dyDescent="0.3"/>
    <row r="463" s="26" customFormat="1" x14ac:dyDescent="0.3"/>
    <row r="464" s="26" customFormat="1" x14ac:dyDescent="0.3"/>
    <row r="465" s="26" customFormat="1" x14ac:dyDescent="0.3"/>
    <row r="466" s="26" customFormat="1" x14ac:dyDescent="0.3"/>
    <row r="467" s="26" customFormat="1" x14ac:dyDescent="0.3"/>
    <row r="468" s="26" customFormat="1" x14ac:dyDescent="0.3"/>
    <row r="469" s="26" customFormat="1" x14ac:dyDescent="0.3"/>
    <row r="470" s="26" customFormat="1" x14ac:dyDescent="0.3"/>
    <row r="471" s="26" customFormat="1" x14ac:dyDescent="0.3"/>
    <row r="472" s="26" customFormat="1" x14ac:dyDescent="0.3"/>
    <row r="473" s="26" customFormat="1" x14ac:dyDescent="0.3"/>
    <row r="474" s="26" customFormat="1" x14ac:dyDescent="0.3"/>
    <row r="475" s="26" customFormat="1" x14ac:dyDescent="0.3"/>
    <row r="476" s="26" customFormat="1" x14ac:dyDescent="0.3"/>
    <row r="477" s="26" customFormat="1" x14ac:dyDescent="0.3"/>
    <row r="478" s="26" customFormat="1" x14ac:dyDescent="0.3"/>
    <row r="479" s="26" customFormat="1" x14ac:dyDescent="0.3"/>
    <row r="480" s="26" customFormat="1" x14ac:dyDescent="0.3"/>
    <row r="481" s="26" customFormat="1" x14ac:dyDescent="0.3"/>
    <row r="482" s="26" customFormat="1" x14ac:dyDescent="0.3"/>
    <row r="483" s="26" customFormat="1" x14ac:dyDescent="0.3"/>
    <row r="484" s="26" customFormat="1" x14ac:dyDescent="0.3"/>
    <row r="485" s="26" customFormat="1" x14ac:dyDescent="0.3"/>
    <row r="486" s="26" customFormat="1" x14ac:dyDescent="0.3"/>
    <row r="487" s="26" customFormat="1" x14ac:dyDescent="0.3"/>
    <row r="488" s="26" customFormat="1" x14ac:dyDescent="0.3"/>
    <row r="489" s="26" customFormat="1" x14ac:dyDescent="0.3"/>
    <row r="490" s="26" customFormat="1" x14ac:dyDescent="0.3"/>
    <row r="491" s="26" customFormat="1" x14ac:dyDescent="0.3"/>
    <row r="492" s="26" customFormat="1" x14ac:dyDescent="0.3"/>
    <row r="493" s="26" customFormat="1" x14ac:dyDescent="0.3"/>
    <row r="494" s="26" customFormat="1" x14ac:dyDescent="0.3"/>
    <row r="495" s="26" customFormat="1" x14ac:dyDescent="0.3"/>
    <row r="496" s="26" customFormat="1" x14ac:dyDescent="0.3"/>
    <row r="497" s="26" customFormat="1" x14ac:dyDescent="0.3"/>
    <row r="498" s="26" customFormat="1" x14ac:dyDescent="0.3"/>
    <row r="499" s="26" customFormat="1" x14ac:dyDescent="0.3"/>
    <row r="500" s="26" customFormat="1" x14ac:dyDescent="0.3"/>
    <row r="501" s="26" customFormat="1" x14ac:dyDescent="0.3"/>
    <row r="502" s="26" customFormat="1" x14ac:dyDescent="0.3"/>
    <row r="503" s="26" customFormat="1" x14ac:dyDescent="0.3"/>
    <row r="504" s="26" customFormat="1" x14ac:dyDescent="0.3"/>
    <row r="505" s="26" customFormat="1" x14ac:dyDescent="0.3"/>
    <row r="506" s="26" customFormat="1" x14ac:dyDescent="0.3"/>
    <row r="507" s="26" customFormat="1" x14ac:dyDescent="0.3"/>
    <row r="508" s="26" customFormat="1" x14ac:dyDescent="0.3"/>
    <row r="509" s="26" customFormat="1" x14ac:dyDescent="0.3"/>
    <row r="510" s="26" customFormat="1" x14ac:dyDescent="0.3"/>
    <row r="511" s="26" customFormat="1" x14ac:dyDescent="0.3"/>
    <row r="512" s="26" customFormat="1" x14ac:dyDescent="0.3"/>
    <row r="513" s="26" customFormat="1" x14ac:dyDescent="0.3"/>
    <row r="514" s="26" customFormat="1" x14ac:dyDescent="0.3"/>
    <row r="515" s="26" customFormat="1" x14ac:dyDescent="0.3"/>
    <row r="516" s="26" customFormat="1" x14ac:dyDescent="0.3"/>
    <row r="517" s="26" customFormat="1" x14ac:dyDescent="0.3"/>
    <row r="518" s="26" customFormat="1" x14ac:dyDescent="0.3"/>
    <row r="519" s="26" customFormat="1" x14ac:dyDescent="0.3"/>
    <row r="520" s="26" customFormat="1" x14ac:dyDescent="0.3"/>
    <row r="521" s="26" customFormat="1" x14ac:dyDescent="0.3"/>
    <row r="522" s="26" customFormat="1" x14ac:dyDescent="0.3"/>
    <row r="523" s="26" customFormat="1" x14ac:dyDescent="0.3"/>
    <row r="524" s="26" customFormat="1" x14ac:dyDescent="0.3"/>
    <row r="525" s="26" customFormat="1" x14ac:dyDescent="0.3"/>
    <row r="526" s="26" customFormat="1" x14ac:dyDescent="0.3"/>
    <row r="527" s="26" customFormat="1" x14ac:dyDescent="0.3"/>
    <row r="528" s="26" customFormat="1" x14ac:dyDescent="0.3"/>
    <row r="529" s="26" customFormat="1" x14ac:dyDescent="0.3"/>
    <row r="530" s="26" customFormat="1" x14ac:dyDescent="0.3"/>
    <row r="531" s="26" customFormat="1" x14ac:dyDescent="0.3"/>
    <row r="532" s="26" customFormat="1" x14ac:dyDescent="0.3"/>
    <row r="533" s="26" customFormat="1" x14ac:dyDescent="0.3"/>
    <row r="534" s="26" customFormat="1" x14ac:dyDescent="0.3"/>
    <row r="535" s="26" customFormat="1" x14ac:dyDescent="0.3"/>
    <row r="536" s="26" customFormat="1" x14ac:dyDescent="0.3"/>
    <row r="537" s="26" customFormat="1" x14ac:dyDescent="0.3"/>
    <row r="538" s="26" customFormat="1" x14ac:dyDescent="0.3"/>
    <row r="539" s="26" customFormat="1" x14ac:dyDescent="0.3"/>
    <row r="540" s="26" customFormat="1" x14ac:dyDescent="0.3"/>
    <row r="541" s="26" customFormat="1" x14ac:dyDescent="0.3"/>
    <row r="542" s="26" customFormat="1" x14ac:dyDescent="0.3"/>
    <row r="543" s="26" customFormat="1" x14ac:dyDescent="0.3"/>
    <row r="544" s="26" customFormat="1" x14ac:dyDescent="0.3"/>
    <row r="545" s="26" customFormat="1" x14ac:dyDescent="0.3"/>
    <row r="546" s="26" customFormat="1" x14ac:dyDescent="0.3"/>
    <row r="547" s="26" customFormat="1" x14ac:dyDescent="0.3"/>
    <row r="548" s="26" customFormat="1" x14ac:dyDescent="0.3"/>
    <row r="549" s="26" customFormat="1" x14ac:dyDescent="0.3"/>
    <row r="550" s="26" customFormat="1" x14ac:dyDescent="0.3"/>
    <row r="551" s="26" customFormat="1" x14ac:dyDescent="0.3"/>
    <row r="552" s="26" customFormat="1" x14ac:dyDescent="0.3"/>
    <row r="553" s="26" customFormat="1" x14ac:dyDescent="0.3"/>
    <row r="554" s="26" customFormat="1" x14ac:dyDescent="0.3"/>
    <row r="555" s="26" customFormat="1" x14ac:dyDescent="0.3"/>
    <row r="556" s="26" customFormat="1" x14ac:dyDescent="0.3"/>
    <row r="557" s="26" customFormat="1" x14ac:dyDescent="0.3"/>
    <row r="558" s="26" customFormat="1" x14ac:dyDescent="0.3"/>
    <row r="559" s="26" customFormat="1" x14ac:dyDescent="0.3"/>
    <row r="560" s="26" customFormat="1" x14ac:dyDescent="0.3"/>
    <row r="561" s="26" customFormat="1" x14ac:dyDescent="0.3"/>
    <row r="562" s="26" customFormat="1" x14ac:dyDescent="0.3"/>
    <row r="563" s="26" customFormat="1" x14ac:dyDescent="0.3"/>
    <row r="564" s="26" customFormat="1" x14ac:dyDescent="0.3"/>
    <row r="565" s="26" customFormat="1" x14ac:dyDescent="0.3"/>
    <row r="566" s="26" customFormat="1" x14ac:dyDescent="0.3"/>
    <row r="567" s="26" customFormat="1" x14ac:dyDescent="0.3"/>
    <row r="568" s="26" customFormat="1" x14ac:dyDescent="0.3"/>
    <row r="569" s="26" customFormat="1" x14ac:dyDescent="0.3"/>
    <row r="570" s="26" customFormat="1" x14ac:dyDescent="0.3"/>
    <row r="571" s="26" customFormat="1" x14ac:dyDescent="0.3"/>
    <row r="572" s="26" customFormat="1" x14ac:dyDescent="0.3"/>
    <row r="573" s="26" customFormat="1" x14ac:dyDescent="0.3"/>
    <row r="574" s="26" customFormat="1" x14ac:dyDescent="0.3"/>
    <row r="575" s="26" customFormat="1" x14ac:dyDescent="0.3"/>
    <row r="576" s="26" customFormat="1" x14ac:dyDescent="0.3"/>
    <row r="577" s="26" customFormat="1" x14ac:dyDescent="0.3"/>
    <row r="578" s="26" customFormat="1" x14ac:dyDescent="0.3"/>
    <row r="579" s="26" customFormat="1" x14ac:dyDescent="0.3"/>
    <row r="580" s="26" customFormat="1" x14ac:dyDescent="0.3"/>
    <row r="581" s="26" customFormat="1" x14ac:dyDescent="0.3"/>
    <row r="582" s="26" customFormat="1" x14ac:dyDescent="0.3"/>
    <row r="583" s="26" customFormat="1" x14ac:dyDescent="0.3"/>
    <row r="584" s="26" customFormat="1" x14ac:dyDescent="0.3"/>
    <row r="585" s="26" customFormat="1" x14ac:dyDescent="0.3"/>
    <row r="586" s="26" customFormat="1" x14ac:dyDescent="0.3"/>
    <row r="587" s="26" customFormat="1" x14ac:dyDescent="0.3"/>
    <row r="588" s="26" customFormat="1" x14ac:dyDescent="0.3"/>
    <row r="589" s="26" customFormat="1" x14ac:dyDescent="0.3"/>
    <row r="590" s="26" customFormat="1" x14ac:dyDescent="0.3"/>
    <row r="591" s="26" customFormat="1" x14ac:dyDescent="0.3"/>
    <row r="592" s="26" customFormat="1" x14ac:dyDescent="0.3"/>
    <row r="593" s="26" customFormat="1" x14ac:dyDescent="0.3"/>
    <row r="594" s="26" customFormat="1" x14ac:dyDescent="0.3"/>
    <row r="595" s="26" customFormat="1" x14ac:dyDescent="0.3"/>
    <row r="596" s="26" customFormat="1" x14ac:dyDescent="0.3"/>
    <row r="597" s="26" customFormat="1" x14ac:dyDescent="0.3"/>
    <row r="598" s="26" customFormat="1" x14ac:dyDescent="0.3"/>
    <row r="599" s="26" customFormat="1" x14ac:dyDescent="0.3"/>
    <row r="600" s="26" customFormat="1" x14ac:dyDescent="0.3"/>
    <row r="601" s="26" customFormat="1" x14ac:dyDescent="0.3"/>
    <row r="602" s="26" customFormat="1" x14ac:dyDescent="0.3"/>
    <row r="603" s="26" customFormat="1" x14ac:dyDescent="0.3"/>
    <row r="604" s="26" customFormat="1" x14ac:dyDescent="0.3"/>
    <row r="605" s="26" customFormat="1" x14ac:dyDescent="0.3"/>
    <row r="606" s="26" customFormat="1" x14ac:dyDescent="0.3"/>
    <row r="607" s="26" customFormat="1" x14ac:dyDescent="0.3"/>
    <row r="608" s="26" customFormat="1" x14ac:dyDescent="0.3"/>
    <row r="609" s="26" customFormat="1" x14ac:dyDescent="0.3"/>
    <row r="610" s="26" customFormat="1" x14ac:dyDescent="0.3"/>
    <row r="611" s="26" customFormat="1" x14ac:dyDescent="0.3"/>
    <row r="612" s="26" customFormat="1" x14ac:dyDescent="0.3"/>
    <row r="613" s="26" customFormat="1" x14ac:dyDescent="0.3"/>
    <row r="614" s="26" customFormat="1" x14ac:dyDescent="0.3"/>
    <row r="615" s="26" customFormat="1" x14ac:dyDescent="0.3"/>
    <row r="616" s="26" customFormat="1" x14ac:dyDescent="0.3"/>
    <row r="617" s="26" customFormat="1" x14ac:dyDescent="0.3"/>
    <row r="618" s="26" customFormat="1" x14ac:dyDescent="0.3"/>
    <row r="619" s="26" customFormat="1" x14ac:dyDescent="0.3"/>
    <row r="620" s="26" customFormat="1" x14ac:dyDescent="0.3"/>
    <row r="621" s="26" customFormat="1" x14ac:dyDescent="0.3"/>
    <row r="622" s="26" customFormat="1" x14ac:dyDescent="0.3"/>
    <row r="623" s="26" customFormat="1" x14ac:dyDescent="0.3"/>
    <row r="624" s="26" customFormat="1" x14ac:dyDescent="0.3"/>
    <row r="625" s="26" customFormat="1" x14ac:dyDescent="0.3"/>
    <row r="626" s="26" customFormat="1" x14ac:dyDescent="0.3"/>
    <row r="627" s="26" customFormat="1" x14ac:dyDescent="0.3"/>
    <row r="628" s="26" customFormat="1" x14ac:dyDescent="0.3"/>
    <row r="629" s="26" customFormat="1" x14ac:dyDescent="0.3"/>
    <row r="630" s="26" customFormat="1" x14ac:dyDescent="0.3"/>
    <row r="631" s="26" customFormat="1" x14ac:dyDescent="0.3"/>
    <row r="632" s="26" customFormat="1" x14ac:dyDescent="0.3"/>
    <row r="633" s="26" customFormat="1" x14ac:dyDescent="0.3"/>
    <row r="634" s="26" customFormat="1" x14ac:dyDescent="0.3"/>
    <row r="635" s="26" customFormat="1" x14ac:dyDescent="0.3"/>
    <row r="636" s="26" customFormat="1" x14ac:dyDescent="0.3"/>
    <row r="637" s="26" customFormat="1" x14ac:dyDescent="0.3"/>
    <row r="638" s="26" customFormat="1" x14ac:dyDescent="0.3"/>
    <row r="639" s="26" customFormat="1" x14ac:dyDescent="0.3"/>
    <row r="640" s="26" customFormat="1" x14ac:dyDescent="0.3"/>
    <row r="641" s="26" customFormat="1" x14ac:dyDescent="0.3"/>
    <row r="642" s="26" customFormat="1" x14ac:dyDescent="0.3"/>
    <row r="643" s="26" customFormat="1" x14ac:dyDescent="0.3"/>
    <row r="644" s="26" customFormat="1" x14ac:dyDescent="0.3"/>
    <row r="645" s="26" customFormat="1" x14ac:dyDescent="0.3"/>
    <row r="646" s="26" customFormat="1" x14ac:dyDescent="0.3"/>
    <row r="647" s="26" customFormat="1" x14ac:dyDescent="0.3"/>
    <row r="648" s="26" customFormat="1" x14ac:dyDescent="0.3"/>
    <row r="649" s="26" customFormat="1" x14ac:dyDescent="0.3"/>
    <row r="650" s="26" customFormat="1" x14ac:dyDescent="0.3"/>
    <row r="651" s="26" customFormat="1" x14ac:dyDescent="0.3"/>
    <row r="652" s="26" customFormat="1" x14ac:dyDescent="0.3"/>
    <row r="653" s="26" customFormat="1" x14ac:dyDescent="0.3"/>
    <row r="654" s="26" customFormat="1" x14ac:dyDescent="0.3"/>
    <row r="655" s="26" customFormat="1" x14ac:dyDescent="0.3"/>
    <row r="656" s="26" customFormat="1" x14ac:dyDescent="0.3"/>
    <row r="657" s="26" customFormat="1" x14ac:dyDescent="0.3"/>
    <row r="658" s="26" customFormat="1" x14ac:dyDescent="0.3"/>
    <row r="659" s="26" customFormat="1" x14ac:dyDescent="0.3"/>
    <row r="660" s="26" customFormat="1" x14ac:dyDescent="0.3"/>
    <row r="661" s="26" customFormat="1" x14ac:dyDescent="0.3"/>
    <row r="662" s="26" customFormat="1" x14ac:dyDescent="0.3"/>
    <row r="663" s="26" customFormat="1" x14ac:dyDescent="0.3"/>
    <row r="664" s="26" customFormat="1" x14ac:dyDescent="0.3"/>
    <row r="665" s="26" customFormat="1" x14ac:dyDescent="0.3"/>
    <row r="666" s="26" customFormat="1" x14ac:dyDescent="0.3"/>
    <row r="667" s="26" customFormat="1" x14ac:dyDescent="0.3"/>
    <row r="668" s="26" customFormat="1" x14ac:dyDescent="0.3"/>
    <row r="669" s="26" customFormat="1" x14ac:dyDescent="0.3"/>
    <row r="670" s="26" customFormat="1" x14ac:dyDescent="0.3"/>
    <row r="671" s="26" customFormat="1" x14ac:dyDescent="0.3"/>
    <row r="672" s="26" customFormat="1" x14ac:dyDescent="0.3"/>
    <row r="673" s="26" customFormat="1" x14ac:dyDescent="0.3"/>
    <row r="674" s="26" customFormat="1" x14ac:dyDescent="0.3"/>
    <row r="675" s="26" customFormat="1" x14ac:dyDescent="0.3"/>
    <row r="676" s="26" customFormat="1" x14ac:dyDescent="0.3"/>
    <row r="677" s="26" customFormat="1" x14ac:dyDescent="0.3"/>
    <row r="678" s="26" customFormat="1" x14ac:dyDescent="0.3"/>
    <row r="679" s="26" customFormat="1" x14ac:dyDescent="0.3"/>
    <row r="680" s="26" customFormat="1" x14ac:dyDescent="0.3"/>
    <row r="681" s="26" customFormat="1" x14ac:dyDescent="0.3"/>
    <row r="682" s="26" customFormat="1" x14ac:dyDescent="0.3"/>
    <row r="683" s="26" customFormat="1" x14ac:dyDescent="0.3"/>
    <row r="684" s="26" customFormat="1" x14ac:dyDescent="0.3"/>
    <row r="685" s="26" customFormat="1" x14ac:dyDescent="0.3"/>
    <row r="686" s="26" customFormat="1" x14ac:dyDescent="0.3"/>
    <row r="687" s="26" customFormat="1" x14ac:dyDescent="0.3"/>
    <row r="688" s="26" customFormat="1" x14ac:dyDescent="0.3"/>
    <row r="689" s="26" customFormat="1" x14ac:dyDescent="0.3"/>
    <row r="690" s="26" customFormat="1" x14ac:dyDescent="0.3"/>
    <row r="691" s="26" customFormat="1" x14ac:dyDescent="0.3"/>
    <row r="692" s="26" customFormat="1" x14ac:dyDescent="0.3"/>
    <row r="693" s="26" customFormat="1" x14ac:dyDescent="0.3"/>
    <row r="694" s="26" customFormat="1" x14ac:dyDescent="0.3"/>
    <row r="695" s="26" customFormat="1" x14ac:dyDescent="0.3"/>
    <row r="696" s="26" customFormat="1" x14ac:dyDescent="0.3"/>
    <row r="697" s="26" customFormat="1" x14ac:dyDescent="0.3"/>
    <row r="698" s="26" customFormat="1" x14ac:dyDescent="0.3"/>
    <row r="699" s="26" customFormat="1" x14ac:dyDescent="0.3"/>
    <row r="700" s="26" customFormat="1" x14ac:dyDescent="0.3"/>
    <row r="701" s="26" customFormat="1" x14ac:dyDescent="0.3"/>
    <row r="702" s="26" customFormat="1" x14ac:dyDescent="0.3"/>
    <row r="703" s="26" customFormat="1" x14ac:dyDescent="0.3"/>
    <row r="704" s="26" customFormat="1" x14ac:dyDescent="0.3"/>
    <row r="705" s="26" customFormat="1" x14ac:dyDescent="0.3"/>
    <row r="706" s="26" customFormat="1" x14ac:dyDescent="0.3"/>
    <row r="707" s="26" customFormat="1" x14ac:dyDescent="0.3"/>
    <row r="708" s="26" customFormat="1" x14ac:dyDescent="0.3"/>
    <row r="709" s="26" customFormat="1" x14ac:dyDescent="0.3"/>
    <row r="710" s="26" customFormat="1" x14ac:dyDescent="0.3"/>
    <row r="711" s="26" customFormat="1" x14ac:dyDescent="0.3"/>
    <row r="712" s="26" customFormat="1" x14ac:dyDescent="0.3"/>
    <row r="713" s="26" customFormat="1" x14ac:dyDescent="0.3"/>
    <row r="714" s="26" customFormat="1" x14ac:dyDescent="0.3"/>
    <row r="715" s="26" customFormat="1" x14ac:dyDescent="0.3"/>
    <row r="716" s="26" customFormat="1" x14ac:dyDescent="0.3"/>
    <row r="717" s="26" customFormat="1" x14ac:dyDescent="0.3"/>
    <row r="718" s="26" customFormat="1" x14ac:dyDescent="0.3"/>
    <row r="719" s="26" customFormat="1" x14ac:dyDescent="0.3"/>
    <row r="720" s="26" customFormat="1" x14ac:dyDescent="0.3"/>
    <row r="721" s="26" customFormat="1" x14ac:dyDescent="0.3"/>
    <row r="722" s="26" customFormat="1" x14ac:dyDescent="0.3"/>
    <row r="723" s="26" customFormat="1" x14ac:dyDescent="0.3"/>
    <row r="724" s="26" customFormat="1" x14ac:dyDescent="0.3"/>
    <row r="725" s="26" customFormat="1" x14ac:dyDescent="0.3"/>
    <row r="726" s="26" customFormat="1" x14ac:dyDescent="0.3"/>
    <row r="727" s="26" customFormat="1" x14ac:dyDescent="0.3"/>
    <row r="728" s="26" customFormat="1" x14ac:dyDescent="0.3"/>
    <row r="729" s="26" customFormat="1" x14ac:dyDescent="0.3"/>
    <row r="730" s="26" customFormat="1" x14ac:dyDescent="0.3"/>
    <row r="731" s="26" customFormat="1" x14ac:dyDescent="0.3"/>
    <row r="732" s="26" customFormat="1" x14ac:dyDescent="0.3"/>
    <row r="733" s="26" customFormat="1" x14ac:dyDescent="0.3"/>
    <row r="734" s="26" customFormat="1" x14ac:dyDescent="0.3"/>
    <row r="735" s="26" customFormat="1" x14ac:dyDescent="0.3"/>
    <row r="736" s="26" customFormat="1" x14ac:dyDescent="0.3"/>
    <row r="737" s="26" customFormat="1" x14ac:dyDescent="0.3"/>
    <row r="738" s="26" customFormat="1" x14ac:dyDescent="0.3"/>
    <row r="739" s="26" customFormat="1" x14ac:dyDescent="0.3"/>
    <row r="740" s="26" customFormat="1" x14ac:dyDescent="0.3"/>
    <row r="741" s="26" customFormat="1" x14ac:dyDescent="0.3"/>
    <row r="742" s="26" customFormat="1" x14ac:dyDescent="0.3"/>
    <row r="743" s="26" customFormat="1" x14ac:dyDescent="0.3"/>
    <row r="744" s="26" customFormat="1" x14ac:dyDescent="0.3"/>
    <row r="745" s="26" customFormat="1" x14ac:dyDescent="0.3"/>
    <row r="746" s="26" customFormat="1" x14ac:dyDescent="0.3"/>
    <row r="747" s="26" customFormat="1" x14ac:dyDescent="0.3"/>
    <row r="748" s="26" customFormat="1" x14ac:dyDescent="0.3"/>
    <row r="749" s="26" customFormat="1" x14ac:dyDescent="0.3"/>
    <row r="750" s="26" customFormat="1" x14ac:dyDescent="0.3"/>
    <row r="751" s="26" customFormat="1" x14ac:dyDescent="0.3"/>
    <row r="752" s="26" customFormat="1" x14ac:dyDescent="0.3"/>
    <row r="753" s="26" customFormat="1" x14ac:dyDescent="0.3"/>
    <row r="754" s="26" customFormat="1" x14ac:dyDescent="0.3"/>
    <row r="755" s="26" customFormat="1" x14ac:dyDescent="0.3"/>
    <row r="756" s="26" customFormat="1" x14ac:dyDescent="0.3"/>
    <row r="757" s="26" customFormat="1" x14ac:dyDescent="0.3"/>
    <row r="758" s="26" customFormat="1" x14ac:dyDescent="0.3"/>
    <row r="759" s="26" customFormat="1" x14ac:dyDescent="0.3"/>
    <row r="760" s="26" customFormat="1" x14ac:dyDescent="0.3"/>
    <row r="761" s="26" customFormat="1" x14ac:dyDescent="0.3"/>
    <row r="762" s="26" customFormat="1" x14ac:dyDescent="0.3"/>
    <row r="763" s="26" customFormat="1" x14ac:dyDescent="0.3"/>
    <row r="764" s="26" customFormat="1" x14ac:dyDescent="0.3"/>
    <row r="765" s="26" customFormat="1" x14ac:dyDescent="0.3"/>
    <row r="766" s="26" customFormat="1" x14ac:dyDescent="0.3"/>
    <row r="767" s="26" customFormat="1" x14ac:dyDescent="0.3"/>
    <row r="768" s="26" customFormat="1" x14ac:dyDescent="0.3"/>
    <row r="769" s="26" customFormat="1" x14ac:dyDescent="0.3"/>
    <row r="770" s="26" customFormat="1" x14ac:dyDescent="0.3"/>
    <row r="771" s="26" customFormat="1" x14ac:dyDescent="0.3"/>
    <row r="772" s="26" customFormat="1" x14ac:dyDescent="0.3"/>
    <row r="773" s="26" customFormat="1" x14ac:dyDescent="0.3"/>
    <row r="774" s="26" customFormat="1" x14ac:dyDescent="0.3"/>
    <row r="775" s="26" customFormat="1" x14ac:dyDescent="0.3"/>
    <row r="776" s="26" customFormat="1" x14ac:dyDescent="0.3"/>
    <row r="777" s="26" customFormat="1" x14ac:dyDescent="0.3"/>
    <row r="778" s="26" customFormat="1" x14ac:dyDescent="0.3"/>
    <row r="779" s="26" customFormat="1" x14ac:dyDescent="0.3"/>
    <row r="780" s="26" customFormat="1" x14ac:dyDescent="0.3"/>
    <row r="781" s="26" customFormat="1" x14ac:dyDescent="0.3"/>
    <row r="782" s="26" customFormat="1" x14ac:dyDescent="0.3"/>
    <row r="783" s="26" customFormat="1" x14ac:dyDescent="0.3"/>
    <row r="784" s="26" customFormat="1" x14ac:dyDescent="0.3"/>
    <row r="785" s="26" customFormat="1" x14ac:dyDescent="0.3"/>
    <row r="786" s="26" customFormat="1" x14ac:dyDescent="0.3"/>
    <row r="787" s="26" customFormat="1" x14ac:dyDescent="0.3"/>
    <row r="788" s="26" customFormat="1" x14ac:dyDescent="0.3"/>
    <row r="789" s="26" customFormat="1" x14ac:dyDescent="0.3"/>
    <row r="790" s="26" customFormat="1" x14ac:dyDescent="0.3"/>
    <row r="791" s="26" customFormat="1" x14ac:dyDescent="0.3"/>
    <row r="792" s="26" customFormat="1" x14ac:dyDescent="0.3"/>
    <row r="793" s="26" customFormat="1" x14ac:dyDescent="0.3"/>
    <row r="794" s="26" customFormat="1" x14ac:dyDescent="0.3"/>
    <row r="795" s="26" customFormat="1" x14ac:dyDescent="0.3"/>
    <row r="796" s="26" customFormat="1" x14ac:dyDescent="0.3"/>
    <row r="797" s="26" customFormat="1" x14ac:dyDescent="0.3"/>
    <row r="798" s="26" customFormat="1" x14ac:dyDescent="0.3"/>
    <row r="799" s="26" customFormat="1" x14ac:dyDescent="0.3"/>
    <row r="800" s="26" customFormat="1" x14ac:dyDescent="0.3"/>
    <row r="801" s="26" customFormat="1" x14ac:dyDescent="0.3"/>
    <row r="802" s="26" customFormat="1" x14ac:dyDescent="0.3"/>
    <row r="803" s="26" customFormat="1" x14ac:dyDescent="0.3"/>
    <row r="804" s="26" customFormat="1" x14ac:dyDescent="0.3"/>
    <row r="805" s="26" customFormat="1" x14ac:dyDescent="0.3"/>
    <row r="806" s="26" customFormat="1" x14ac:dyDescent="0.3"/>
    <row r="807" s="26" customFormat="1" x14ac:dyDescent="0.3"/>
    <row r="808" s="26" customFormat="1" x14ac:dyDescent="0.3"/>
    <row r="809" s="26" customFormat="1" x14ac:dyDescent="0.3"/>
    <row r="810" s="26" customFormat="1" x14ac:dyDescent="0.3"/>
    <row r="811" s="26" customFormat="1" x14ac:dyDescent="0.3"/>
    <row r="812" s="26" customFormat="1" x14ac:dyDescent="0.3"/>
    <row r="813" s="26" customFormat="1" x14ac:dyDescent="0.3"/>
    <row r="814" s="26" customFormat="1" x14ac:dyDescent="0.3"/>
    <row r="815" s="26" customFormat="1" x14ac:dyDescent="0.3"/>
    <row r="816" s="26" customFormat="1" x14ac:dyDescent="0.3"/>
    <row r="817" s="26" customFormat="1" x14ac:dyDescent="0.3"/>
    <row r="818" s="26" customFormat="1" x14ac:dyDescent="0.3"/>
    <row r="819" s="26" customFormat="1" x14ac:dyDescent="0.3"/>
    <row r="820" s="26" customFormat="1" x14ac:dyDescent="0.3"/>
    <row r="821" s="26" customFormat="1" x14ac:dyDescent="0.3"/>
    <row r="822" s="26" customFormat="1" x14ac:dyDescent="0.3"/>
    <row r="823" s="26" customFormat="1" x14ac:dyDescent="0.3"/>
    <row r="824" s="26" customFormat="1" x14ac:dyDescent="0.3"/>
    <row r="825" s="26" customFormat="1" x14ac:dyDescent="0.3"/>
    <row r="826" s="26" customFormat="1" x14ac:dyDescent="0.3"/>
    <row r="827" s="26" customFormat="1" x14ac:dyDescent="0.3"/>
    <row r="828" s="26" customFormat="1" x14ac:dyDescent="0.3"/>
    <row r="829" s="26" customFormat="1" x14ac:dyDescent="0.3"/>
    <row r="830" s="26" customFormat="1" x14ac:dyDescent="0.3"/>
    <row r="831" s="26" customFormat="1" x14ac:dyDescent="0.3"/>
    <row r="832" s="26" customFormat="1" x14ac:dyDescent="0.3"/>
    <row r="833" s="26" customFormat="1" x14ac:dyDescent="0.3"/>
    <row r="834" s="26" customFormat="1" x14ac:dyDescent="0.3"/>
    <row r="835" s="26" customFormat="1" x14ac:dyDescent="0.3"/>
    <row r="836" s="26" customFormat="1" x14ac:dyDescent="0.3"/>
    <row r="837" s="26" customFormat="1" x14ac:dyDescent="0.3"/>
    <row r="838" s="26" customFormat="1" x14ac:dyDescent="0.3"/>
    <row r="839" s="26" customFormat="1" x14ac:dyDescent="0.3"/>
    <row r="840" s="26" customFormat="1" x14ac:dyDescent="0.3"/>
    <row r="841" s="26" customFormat="1" x14ac:dyDescent="0.3"/>
    <row r="842" s="26" customFormat="1" x14ac:dyDescent="0.3"/>
    <row r="843" s="26" customFormat="1" x14ac:dyDescent="0.3"/>
    <row r="844" s="26" customFormat="1" x14ac:dyDescent="0.3"/>
    <row r="845" s="26" customFormat="1" x14ac:dyDescent="0.3"/>
    <row r="846" s="26" customFormat="1" x14ac:dyDescent="0.3"/>
    <row r="847" s="26" customFormat="1" x14ac:dyDescent="0.3"/>
    <row r="848" s="26" customFormat="1" x14ac:dyDescent="0.3"/>
    <row r="849" s="26" customFormat="1" x14ac:dyDescent="0.3"/>
    <row r="850" s="26" customFormat="1" x14ac:dyDescent="0.3"/>
    <row r="851" s="26" customFormat="1" x14ac:dyDescent="0.3"/>
    <row r="852" s="26" customFormat="1" x14ac:dyDescent="0.3"/>
    <row r="853" s="26" customFormat="1" x14ac:dyDescent="0.3"/>
    <row r="854" s="26" customFormat="1" x14ac:dyDescent="0.3"/>
    <row r="855" s="26" customFormat="1" x14ac:dyDescent="0.3"/>
    <row r="856" s="26" customFormat="1" x14ac:dyDescent="0.3"/>
    <row r="857" s="26" customFormat="1" x14ac:dyDescent="0.3"/>
    <row r="858" s="26" customFormat="1" x14ac:dyDescent="0.3"/>
    <row r="859" s="26" customFormat="1" x14ac:dyDescent="0.3"/>
    <row r="860" s="26" customFormat="1" x14ac:dyDescent="0.3"/>
    <row r="861" s="26" customFormat="1" x14ac:dyDescent="0.3"/>
    <row r="862" s="26" customFormat="1" x14ac:dyDescent="0.3"/>
    <row r="863" s="26" customFormat="1" x14ac:dyDescent="0.3"/>
    <row r="864" s="26" customFormat="1" x14ac:dyDescent="0.3"/>
    <row r="865" s="26" customFormat="1" x14ac:dyDescent="0.3"/>
    <row r="866" s="26" customFormat="1" x14ac:dyDescent="0.3"/>
    <row r="867" s="26" customFormat="1" x14ac:dyDescent="0.3"/>
    <row r="868" s="26" customFormat="1" x14ac:dyDescent="0.3"/>
    <row r="869" s="26" customFormat="1" x14ac:dyDescent="0.3"/>
    <row r="870" s="26" customFormat="1" x14ac:dyDescent="0.3"/>
    <row r="871" s="26" customFormat="1" x14ac:dyDescent="0.3"/>
    <row r="872" s="26" customFormat="1" x14ac:dyDescent="0.3"/>
    <row r="873" s="26" customFormat="1" x14ac:dyDescent="0.3"/>
    <row r="874" s="26" customFormat="1" x14ac:dyDescent="0.3"/>
    <row r="875" s="26" customFormat="1" x14ac:dyDescent="0.3"/>
    <row r="876" s="26" customFormat="1" x14ac:dyDescent="0.3"/>
    <row r="877" s="26" customFormat="1" x14ac:dyDescent="0.3"/>
    <row r="878" s="26" customFormat="1" x14ac:dyDescent="0.3"/>
    <row r="879" s="26" customFormat="1" x14ac:dyDescent="0.3"/>
    <row r="880" s="26" customFormat="1" x14ac:dyDescent="0.3"/>
    <row r="881" s="26" customFormat="1" x14ac:dyDescent="0.3"/>
    <row r="882" s="26" customFormat="1" x14ac:dyDescent="0.3"/>
    <row r="883" s="26" customFormat="1" x14ac:dyDescent="0.3"/>
    <row r="884" s="26" customFormat="1" x14ac:dyDescent="0.3"/>
    <row r="885" s="26" customFormat="1" x14ac:dyDescent="0.3"/>
    <row r="886" s="26" customFormat="1" x14ac:dyDescent="0.3"/>
    <row r="887" s="26" customFormat="1" x14ac:dyDescent="0.3"/>
    <row r="888" s="26" customFormat="1" x14ac:dyDescent="0.3"/>
    <row r="889" s="26" customFormat="1" x14ac:dyDescent="0.3"/>
    <row r="890" s="26" customFormat="1" x14ac:dyDescent="0.3"/>
    <row r="891" s="26" customFormat="1" x14ac:dyDescent="0.3"/>
    <row r="892" s="26" customFormat="1" x14ac:dyDescent="0.3"/>
    <row r="893" s="26" customFormat="1" x14ac:dyDescent="0.3"/>
    <row r="894" s="26" customFormat="1" x14ac:dyDescent="0.3"/>
    <row r="895" s="26" customFormat="1" x14ac:dyDescent="0.3"/>
    <row r="896" s="26" customFormat="1" x14ac:dyDescent="0.3"/>
    <row r="897" s="26" customFormat="1" x14ac:dyDescent="0.3"/>
    <row r="898" s="26" customFormat="1" x14ac:dyDescent="0.3"/>
    <row r="899" s="26" customFormat="1" x14ac:dyDescent="0.3"/>
    <row r="900" s="26" customFormat="1" x14ac:dyDescent="0.3"/>
    <row r="901" s="26" customFormat="1" x14ac:dyDescent="0.3"/>
    <row r="902" s="26" customFormat="1" x14ac:dyDescent="0.3"/>
    <row r="903" s="26" customFormat="1" x14ac:dyDescent="0.3"/>
    <row r="904" s="26" customFormat="1" x14ac:dyDescent="0.3"/>
    <row r="905" s="26" customFormat="1" x14ac:dyDescent="0.3"/>
    <row r="906" s="26" customFormat="1" x14ac:dyDescent="0.3"/>
    <row r="907" s="26" customFormat="1" x14ac:dyDescent="0.3"/>
    <row r="908" s="26" customFormat="1" x14ac:dyDescent="0.3"/>
    <row r="909" s="26" customFormat="1" x14ac:dyDescent="0.3"/>
    <row r="910" s="26" customFormat="1" x14ac:dyDescent="0.3"/>
    <row r="911" s="26" customFormat="1" x14ac:dyDescent="0.3"/>
    <row r="912" s="26" customFormat="1" x14ac:dyDescent="0.3"/>
    <row r="913" s="26" customFormat="1" x14ac:dyDescent="0.3"/>
    <row r="914" s="26" customFormat="1" x14ac:dyDescent="0.3"/>
    <row r="915" s="26" customFormat="1" x14ac:dyDescent="0.3"/>
    <row r="916" s="26" customFormat="1" x14ac:dyDescent="0.3"/>
    <row r="917" s="26" customFormat="1" x14ac:dyDescent="0.3"/>
    <row r="918" s="26" customFormat="1" x14ac:dyDescent="0.3"/>
    <row r="919" s="26" customFormat="1" x14ac:dyDescent="0.3"/>
    <row r="920" s="26" customFormat="1" x14ac:dyDescent="0.3"/>
    <row r="921" s="26" customFormat="1" x14ac:dyDescent="0.3"/>
    <row r="922" s="26" customFormat="1" x14ac:dyDescent="0.3"/>
    <row r="923" s="26" customFormat="1" x14ac:dyDescent="0.3"/>
    <row r="924" s="26" customFormat="1" x14ac:dyDescent="0.3"/>
    <row r="925" s="26" customFormat="1" x14ac:dyDescent="0.3"/>
    <row r="926" s="26" customFormat="1" x14ac:dyDescent="0.3"/>
    <row r="927" s="26" customFormat="1" x14ac:dyDescent="0.3"/>
    <row r="928" s="26" customFormat="1" x14ac:dyDescent="0.3"/>
    <row r="929" s="26" customFormat="1" x14ac:dyDescent="0.3"/>
    <row r="930" s="26" customFormat="1" x14ac:dyDescent="0.3"/>
    <row r="931" s="26" customFormat="1" x14ac:dyDescent="0.3"/>
    <row r="932" s="26" customFormat="1" x14ac:dyDescent="0.3"/>
    <row r="933" s="26" customFormat="1" x14ac:dyDescent="0.3"/>
    <row r="934" s="26" customFormat="1" x14ac:dyDescent="0.3"/>
    <row r="935" s="26" customFormat="1" x14ac:dyDescent="0.3"/>
    <row r="936" s="26" customFormat="1" x14ac:dyDescent="0.3"/>
    <row r="937" s="26" customFormat="1" x14ac:dyDescent="0.3"/>
    <row r="938" s="26" customFormat="1" x14ac:dyDescent="0.3"/>
    <row r="939" s="26" customFormat="1" x14ac:dyDescent="0.3"/>
    <row r="940" s="26" customFormat="1" x14ac:dyDescent="0.3"/>
    <row r="941" s="26" customFormat="1" x14ac:dyDescent="0.3"/>
    <row r="942" s="26" customFormat="1" x14ac:dyDescent="0.3"/>
    <row r="943" s="26" customFormat="1" x14ac:dyDescent="0.3"/>
    <row r="944" s="26" customFormat="1" x14ac:dyDescent="0.3"/>
    <row r="945" s="26" customFormat="1" x14ac:dyDescent="0.3"/>
    <row r="946" s="26" customFormat="1" x14ac:dyDescent="0.3"/>
    <row r="947" s="26" customFormat="1" x14ac:dyDescent="0.3"/>
    <row r="948" s="26" customFormat="1" x14ac:dyDescent="0.3"/>
    <row r="949" s="26" customFormat="1" x14ac:dyDescent="0.3"/>
    <row r="950" s="26" customFormat="1" x14ac:dyDescent="0.3"/>
    <row r="951" s="26" customFormat="1" x14ac:dyDescent="0.3"/>
    <row r="952" s="26" customFormat="1" x14ac:dyDescent="0.3"/>
    <row r="953" s="26" customFormat="1" x14ac:dyDescent="0.3"/>
    <row r="954" s="26" customFormat="1" x14ac:dyDescent="0.3"/>
    <row r="955" s="26" customFormat="1" x14ac:dyDescent="0.3"/>
    <row r="956" s="26" customFormat="1" x14ac:dyDescent="0.3"/>
    <row r="957" s="26" customFormat="1" x14ac:dyDescent="0.3"/>
    <row r="958" s="26" customFormat="1" x14ac:dyDescent="0.3"/>
    <row r="959" s="26" customFormat="1" x14ac:dyDescent="0.3"/>
    <row r="960" s="26" customFormat="1" x14ac:dyDescent="0.3"/>
    <row r="961" s="26" customFormat="1" x14ac:dyDescent="0.3"/>
    <row r="962" s="26" customFormat="1" x14ac:dyDescent="0.3"/>
    <row r="963" s="26" customFormat="1" x14ac:dyDescent="0.3"/>
    <row r="964" s="26" customFormat="1" x14ac:dyDescent="0.3"/>
    <row r="965" s="26" customFormat="1" x14ac:dyDescent="0.3"/>
    <row r="966" s="26" customFormat="1" x14ac:dyDescent="0.3"/>
    <row r="967" s="26" customFormat="1" x14ac:dyDescent="0.3"/>
    <row r="968" s="26" customFormat="1" x14ac:dyDescent="0.3"/>
    <row r="969" s="26" customFormat="1" x14ac:dyDescent="0.3"/>
    <row r="970" s="26" customFormat="1" x14ac:dyDescent="0.3"/>
    <row r="971" s="26" customFormat="1" x14ac:dyDescent="0.3"/>
    <row r="972" s="26" customFormat="1" x14ac:dyDescent="0.3"/>
    <row r="973" s="26" customFormat="1" x14ac:dyDescent="0.3"/>
    <row r="974" s="26" customFormat="1" x14ac:dyDescent="0.3"/>
    <row r="975" s="26" customFormat="1" x14ac:dyDescent="0.3"/>
    <row r="976" s="26" customFormat="1" x14ac:dyDescent="0.3"/>
    <row r="977" s="26" customFormat="1" x14ac:dyDescent="0.3"/>
    <row r="978" s="26" customFormat="1" x14ac:dyDescent="0.3"/>
    <row r="979" s="26" customFormat="1" x14ac:dyDescent="0.3"/>
    <row r="980" s="26" customFormat="1" x14ac:dyDescent="0.3"/>
    <row r="981" s="26" customFormat="1" x14ac:dyDescent="0.3"/>
    <row r="982" s="26" customFormat="1" x14ac:dyDescent="0.3"/>
    <row r="983" s="26" customFormat="1" x14ac:dyDescent="0.3"/>
    <row r="984" s="26" customFormat="1" x14ac:dyDescent="0.3"/>
    <row r="985" s="26" customFormat="1" x14ac:dyDescent="0.3"/>
    <row r="986" s="26" customFormat="1" x14ac:dyDescent="0.3"/>
    <row r="987" s="26" customFormat="1" x14ac:dyDescent="0.3"/>
    <row r="988" s="26" customFormat="1" x14ac:dyDescent="0.3"/>
    <row r="989" s="26" customFormat="1" x14ac:dyDescent="0.3"/>
    <row r="990" s="26" customFormat="1" x14ac:dyDescent="0.3"/>
    <row r="991" s="26" customFormat="1" x14ac:dyDescent="0.3"/>
    <row r="992" s="26" customFormat="1" x14ac:dyDescent="0.3"/>
    <row r="993" s="26" customFormat="1" x14ac:dyDescent="0.3"/>
    <row r="994" s="26" customFormat="1" x14ac:dyDescent="0.3"/>
    <row r="995" s="26" customFormat="1" x14ac:dyDescent="0.3"/>
    <row r="996" s="26" customFormat="1" x14ac:dyDescent="0.3"/>
    <row r="997" s="26" customFormat="1" x14ac:dyDescent="0.3"/>
    <row r="998" s="26" customFormat="1" x14ac:dyDescent="0.3"/>
    <row r="999" s="26" customFormat="1" x14ac:dyDescent="0.3"/>
    <row r="1000" s="26" customFormat="1" x14ac:dyDescent="0.3"/>
    <row r="1001" s="26" customFormat="1" x14ac:dyDescent="0.3"/>
    <row r="1002" s="26" customFormat="1" x14ac:dyDescent="0.3"/>
    <row r="1003" s="26" customFormat="1" x14ac:dyDescent="0.3"/>
    <row r="1004" s="26" customFormat="1" x14ac:dyDescent="0.3"/>
    <row r="1005" s="26" customFormat="1" x14ac:dyDescent="0.3"/>
    <row r="1006" s="26" customFormat="1" x14ac:dyDescent="0.3"/>
    <row r="1007" s="26" customFormat="1" x14ac:dyDescent="0.3"/>
    <row r="1008" s="26" customFormat="1" x14ac:dyDescent="0.3"/>
    <row r="1009" s="26" customFormat="1" x14ac:dyDescent="0.3"/>
    <row r="1010" s="26" customFormat="1" x14ac:dyDescent="0.3"/>
    <row r="1011" s="26" customFormat="1" x14ac:dyDescent="0.3"/>
    <row r="1012" s="26" customFormat="1" x14ac:dyDescent="0.3"/>
    <row r="1013" s="26" customFormat="1" x14ac:dyDescent="0.3"/>
    <row r="1014" s="26" customFormat="1" x14ac:dyDescent="0.3"/>
    <row r="1015" s="26" customFormat="1" x14ac:dyDescent="0.3"/>
    <row r="1016" s="26" customFormat="1" x14ac:dyDescent="0.3"/>
    <row r="1017" s="26" customFormat="1" x14ac:dyDescent="0.3"/>
    <row r="1018" s="26" customFormat="1" x14ac:dyDescent="0.3"/>
    <row r="1019" s="26" customFormat="1" x14ac:dyDescent="0.3"/>
    <row r="1020" s="26" customFormat="1" x14ac:dyDescent="0.3"/>
    <row r="1021" s="26" customFormat="1" x14ac:dyDescent="0.3"/>
    <row r="1022" s="26" customFormat="1" x14ac:dyDescent="0.3"/>
    <row r="1023" s="26" customFormat="1" x14ac:dyDescent="0.3"/>
    <row r="1024" s="26" customFormat="1" x14ac:dyDescent="0.3"/>
    <row r="1025" s="26" customFormat="1" x14ac:dyDescent="0.3"/>
    <row r="1026" s="26" customFormat="1" x14ac:dyDescent="0.3"/>
    <row r="1027" s="26" customFormat="1" x14ac:dyDescent="0.3"/>
    <row r="1028" s="26" customFormat="1" x14ac:dyDescent="0.3"/>
    <row r="1029" s="26" customFormat="1" x14ac:dyDescent="0.3"/>
    <row r="1030" s="26" customFormat="1" x14ac:dyDescent="0.3"/>
    <row r="1031" s="26" customFormat="1" x14ac:dyDescent="0.3"/>
    <row r="1032" s="26" customFormat="1" x14ac:dyDescent="0.3"/>
    <row r="1033" s="26" customFormat="1" x14ac:dyDescent="0.3"/>
    <row r="1034" s="26" customFormat="1" x14ac:dyDescent="0.3"/>
    <row r="1035" s="26" customFormat="1" x14ac:dyDescent="0.3"/>
    <row r="1036" s="26" customFormat="1" x14ac:dyDescent="0.3"/>
    <row r="1037" s="26" customFormat="1" x14ac:dyDescent="0.3"/>
    <row r="1038" s="26" customFormat="1" x14ac:dyDescent="0.3"/>
    <row r="1039" s="26" customFormat="1" x14ac:dyDescent="0.3"/>
    <row r="1040" s="26" customFormat="1" x14ac:dyDescent="0.3"/>
    <row r="1041" s="26" customFormat="1" x14ac:dyDescent="0.3"/>
    <row r="1042" s="26" customFormat="1" x14ac:dyDescent="0.3"/>
    <row r="1043" s="26" customFormat="1" x14ac:dyDescent="0.3"/>
    <row r="1044" s="26" customFormat="1" x14ac:dyDescent="0.3"/>
    <row r="1045" s="26" customFormat="1" x14ac:dyDescent="0.3"/>
    <row r="1046" s="26" customFormat="1" x14ac:dyDescent="0.3"/>
    <row r="1047" s="26" customFormat="1" x14ac:dyDescent="0.3"/>
    <row r="1048" s="26" customFormat="1" x14ac:dyDescent="0.3"/>
    <row r="1049" s="26" customFormat="1" x14ac:dyDescent="0.3"/>
    <row r="1050" s="26" customFormat="1" x14ac:dyDescent="0.3"/>
    <row r="1051" s="26" customFormat="1" x14ac:dyDescent="0.3"/>
    <row r="1052" s="26" customFormat="1" x14ac:dyDescent="0.3"/>
    <row r="1053" s="26" customFormat="1" x14ac:dyDescent="0.3"/>
    <row r="1054" s="26" customFormat="1" x14ac:dyDescent="0.3"/>
    <row r="1055" s="26" customFormat="1" x14ac:dyDescent="0.3"/>
    <row r="1056" s="26" customFormat="1" x14ac:dyDescent="0.3"/>
    <row r="1057" s="26" customFormat="1" x14ac:dyDescent="0.3"/>
    <row r="1058" s="26" customFormat="1" x14ac:dyDescent="0.3"/>
    <row r="1059" s="26" customFormat="1" x14ac:dyDescent="0.3"/>
    <row r="1060" s="26" customFormat="1" x14ac:dyDescent="0.3"/>
    <row r="1061" s="26" customFormat="1" x14ac:dyDescent="0.3"/>
    <row r="1062" s="26" customFormat="1" x14ac:dyDescent="0.3"/>
    <row r="1063" s="26" customFormat="1" x14ac:dyDescent="0.3"/>
    <row r="1064" s="26" customFormat="1" x14ac:dyDescent="0.3"/>
    <row r="1065" s="26" customFormat="1" x14ac:dyDescent="0.3"/>
    <row r="1066" s="26" customFormat="1" x14ac:dyDescent="0.3"/>
    <row r="1067" s="26" customFormat="1" x14ac:dyDescent="0.3"/>
    <row r="1068" s="26" customFormat="1" x14ac:dyDescent="0.3"/>
    <row r="1069" s="26" customFormat="1" x14ac:dyDescent="0.3"/>
    <row r="1070" s="26" customFormat="1" x14ac:dyDescent="0.3"/>
    <row r="1071" s="26" customFormat="1" x14ac:dyDescent="0.3"/>
    <row r="1072" s="26" customFormat="1" x14ac:dyDescent="0.3"/>
    <row r="1073" s="26" customFormat="1" x14ac:dyDescent="0.3"/>
    <row r="1074" s="26" customFormat="1" x14ac:dyDescent="0.3"/>
    <row r="1075" s="26" customFormat="1" x14ac:dyDescent="0.3"/>
    <row r="1076" s="26" customFormat="1" x14ac:dyDescent="0.3"/>
    <row r="1077" s="26" customFormat="1" x14ac:dyDescent="0.3"/>
    <row r="1078" s="26" customFormat="1" x14ac:dyDescent="0.3"/>
    <row r="1079" s="26" customFormat="1" x14ac:dyDescent="0.3"/>
    <row r="1080" s="26" customFormat="1" x14ac:dyDescent="0.3"/>
    <row r="1081" s="26" customFormat="1" x14ac:dyDescent="0.3"/>
    <row r="1082" s="26" customFormat="1" x14ac:dyDescent="0.3"/>
    <row r="1083" s="26" customFormat="1" x14ac:dyDescent="0.3"/>
    <row r="1084" s="26" customFormat="1" x14ac:dyDescent="0.3"/>
    <row r="1085" s="26" customFormat="1" x14ac:dyDescent="0.3"/>
    <row r="1086" s="26" customFormat="1" x14ac:dyDescent="0.3"/>
    <row r="1087" s="26" customFormat="1" x14ac:dyDescent="0.3"/>
    <row r="1088" s="26" customFormat="1" x14ac:dyDescent="0.3"/>
  </sheetData>
  <sheetProtection algorithmName="SHA-512" hashValue="D/cY+Dilpphv5M/NxXT0QJ0lE3SXg+SGsGUJ92EmVSgww8SC2/urCarwUbaOjELDXnf9OIwlo8F2dr6GblnQcw==" saltValue="AbGST6N1HyFX1xUsE/28jg==" spinCount="100000" sheet="1" selectLockedCells="1"/>
  <mergeCells count="282">
    <mergeCell ref="B66:C66"/>
    <mergeCell ref="B38:D38"/>
    <mergeCell ref="D66:G66"/>
    <mergeCell ref="B68:E68"/>
    <mergeCell ref="D69:E69"/>
    <mergeCell ref="B70:H70"/>
    <mergeCell ref="B64:H64"/>
    <mergeCell ref="F38:G38"/>
    <mergeCell ref="B39:D39"/>
    <mergeCell ref="F39:G39"/>
    <mergeCell ref="B40:D40"/>
    <mergeCell ref="F40:G40"/>
    <mergeCell ref="B62:E62"/>
    <mergeCell ref="D63:E63"/>
    <mergeCell ref="B56:C56"/>
    <mergeCell ref="B58:E58"/>
    <mergeCell ref="D59:E59"/>
    <mergeCell ref="B88:E88"/>
    <mergeCell ref="B100:E100"/>
    <mergeCell ref="B72:E72"/>
    <mergeCell ref="D81:E81"/>
    <mergeCell ref="D77:E77"/>
    <mergeCell ref="B80:E80"/>
    <mergeCell ref="D73:E73"/>
    <mergeCell ref="B76:E76"/>
    <mergeCell ref="B84:E84"/>
    <mergeCell ref="B112:E112"/>
    <mergeCell ref="B118:H118"/>
    <mergeCell ref="B120:E120"/>
    <mergeCell ref="D121:E121"/>
    <mergeCell ref="B122:H122"/>
    <mergeCell ref="B47:H47"/>
    <mergeCell ref="B60:H60"/>
    <mergeCell ref="D56:G56"/>
    <mergeCell ref="C49:E52"/>
    <mergeCell ref="B110:H110"/>
    <mergeCell ref="B82:H82"/>
    <mergeCell ref="B78:H78"/>
    <mergeCell ref="B74:H74"/>
    <mergeCell ref="D97:E97"/>
    <mergeCell ref="B96:E96"/>
    <mergeCell ref="B106:H106"/>
    <mergeCell ref="D101:E101"/>
    <mergeCell ref="B102:H102"/>
    <mergeCell ref="B104:E104"/>
    <mergeCell ref="B94:H94"/>
    <mergeCell ref="B108:E108"/>
    <mergeCell ref="D109:E109"/>
    <mergeCell ref="D85:E85"/>
    <mergeCell ref="B86:H86"/>
    <mergeCell ref="B166:E166"/>
    <mergeCell ref="D159:E159"/>
    <mergeCell ref="B160:H160"/>
    <mergeCell ref="B162:E162"/>
    <mergeCell ref="D155:E155"/>
    <mergeCell ref="D163:E163"/>
    <mergeCell ref="B164:H164"/>
    <mergeCell ref="B192:E192"/>
    <mergeCell ref="B176:H176"/>
    <mergeCell ref="B178:E178"/>
    <mergeCell ref="D171:E171"/>
    <mergeCell ref="B184:E184"/>
    <mergeCell ref="D185:E185"/>
    <mergeCell ref="B180:H180"/>
    <mergeCell ref="D167:E167"/>
    <mergeCell ref="B168:H168"/>
    <mergeCell ref="B170:E170"/>
    <mergeCell ref="B190:H190"/>
    <mergeCell ref="D175:E175"/>
    <mergeCell ref="B214:E214"/>
    <mergeCell ref="B216:H216"/>
    <mergeCell ref="B218:E218"/>
    <mergeCell ref="D219:E219"/>
    <mergeCell ref="B220:H220"/>
    <mergeCell ref="B222:E222"/>
    <mergeCell ref="D223:E223"/>
    <mergeCell ref="B224:H224"/>
    <mergeCell ref="B242:E242"/>
    <mergeCell ref="D215:E215"/>
    <mergeCell ref="B236:H236"/>
    <mergeCell ref="B238:E238"/>
    <mergeCell ref="D239:E239"/>
    <mergeCell ref="B240:H240"/>
    <mergeCell ref="D113:E113"/>
    <mergeCell ref="B114:H114"/>
    <mergeCell ref="B116:E116"/>
    <mergeCell ref="D117:E117"/>
    <mergeCell ref="B134:E134"/>
    <mergeCell ref="B142:E142"/>
    <mergeCell ref="D143:E143"/>
    <mergeCell ref="D139:E139"/>
    <mergeCell ref="B140:H140"/>
    <mergeCell ref="D135:E135"/>
    <mergeCell ref="B136:H136"/>
    <mergeCell ref="B138:E138"/>
    <mergeCell ref="B124:E124"/>
    <mergeCell ref="D125:E125"/>
    <mergeCell ref="B126:H126"/>
    <mergeCell ref="B128:E128"/>
    <mergeCell ref="D129:E129"/>
    <mergeCell ref="B172:H172"/>
    <mergeCell ref="B174:E174"/>
    <mergeCell ref="B186:H186"/>
    <mergeCell ref="B188:E188"/>
    <mergeCell ref="D189:E189"/>
    <mergeCell ref="D179:E179"/>
    <mergeCell ref="D197:E197"/>
    <mergeCell ref="B198:H198"/>
    <mergeCell ref="B194:H194"/>
    <mergeCell ref="B196:E196"/>
    <mergeCell ref="D193:E193"/>
    <mergeCell ref="D329:E329"/>
    <mergeCell ref="B330:H330"/>
    <mergeCell ref="B340:E340"/>
    <mergeCell ref="D341:E341"/>
    <mergeCell ref="B342:H342"/>
    <mergeCell ref="B336:E336"/>
    <mergeCell ref="B130:H130"/>
    <mergeCell ref="B132:C132"/>
    <mergeCell ref="D132:G132"/>
    <mergeCell ref="B254:H254"/>
    <mergeCell ref="B278:E278"/>
    <mergeCell ref="D279:E279"/>
    <mergeCell ref="B288:H288"/>
    <mergeCell ref="B284:H284"/>
    <mergeCell ref="B286:E286"/>
    <mergeCell ref="D287:E287"/>
    <mergeCell ref="B280:H280"/>
    <mergeCell ref="B282:E282"/>
    <mergeCell ref="D283:E283"/>
    <mergeCell ref="B272:C272"/>
    <mergeCell ref="D272:G272"/>
    <mergeCell ref="B274:E274"/>
    <mergeCell ref="D275:E275"/>
    <mergeCell ref="B276:H276"/>
    <mergeCell ref="D325:E325"/>
    <mergeCell ref="B326:H326"/>
    <mergeCell ref="B324:E324"/>
    <mergeCell ref="B332:E332"/>
    <mergeCell ref="B362:H362"/>
    <mergeCell ref="B346:H346"/>
    <mergeCell ref="B348:E348"/>
    <mergeCell ref="D349:E349"/>
    <mergeCell ref="B358:H358"/>
    <mergeCell ref="B360:E360"/>
    <mergeCell ref="D361:E361"/>
    <mergeCell ref="B354:H354"/>
    <mergeCell ref="B356:E356"/>
    <mergeCell ref="D357:E357"/>
    <mergeCell ref="B350:H350"/>
    <mergeCell ref="B352:E352"/>
    <mergeCell ref="D353:E353"/>
    <mergeCell ref="B344:E344"/>
    <mergeCell ref="D345:E345"/>
    <mergeCell ref="D337:E337"/>
    <mergeCell ref="B338:H338"/>
    <mergeCell ref="D333:E333"/>
    <mergeCell ref="B334:H334"/>
    <mergeCell ref="B328:E328"/>
    <mergeCell ref="B6:H13"/>
    <mergeCell ref="B2:H2"/>
    <mergeCell ref="B4:H4"/>
    <mergeCell ref="B30:E31"/>
    <mergeCell ref="B32:G32"/>
    <mergeCell ref="B33:D33"/>
    <mergeCell ref="B34:D34"/>
    <mergeCell ref="F28:G28"/>
    <mergeCell ref="F17:G27"/>
    <mergeCell ref="F15:G16"/>
    <mergeCell ref="B15:D16"/>
    <mergeCell ref="B17:D17"/>
    <mergeCell ref="B18:D18"/>
    <mergeCell ref="B19:D19"/>
    <mergeCell ref="B20:D20"/>
    <mergeCell ref="F33:G33"/>
    <mergeCell ref="F34:G34"/>
    <mergeCell ref="B21:D21"/>
    <mergeCell ref="B22:D22"/>
    <mergeCell ref="B23:D23"/>
    <mergeCell ref="B24:D24"/>
    <mergeCell ref="B25:D25"/>
    <mergeCell ref="B26:D26"/>
    <mergeCell ref="B27:D27"/>
    <mergeCell ref="B35:D35"/>
    <mergeCell ref="F35:G35"/>
    <mergeCell ref="B36:D36"/>
    <mergeCell ref="F36:G36"/>
    <mergeCell ref="B37:D37"/>
    <mergeCell ref="B156:H156"/>
    <mergeCell ref="B158:E158"/>
    <mergeCell ref="B144:H144"/>
    <mergeCell ref="B145:E145"/>
    <mergeCell ref="B146:E146"/>
    <mergeCell ref="D151:E151"/>
    <mergeCell ref="B152:H152"/>
    <mergeCell ref="B154:E154"/>
    <mergeCell ref="D147:E147"/>
    <mergeCell ref="B148:H148"/>
    <mergeCell ref="B149:E149"/>
    <mergeCell ref="B150:E150"/>
    <mergeCell ref="F37:G37"/>
    <mergeCell ref="D89:E89"/>
    <mergeCell ref="D105:E105"/>
    <mergeCell ref="B90:H90"/>
    <mergeCell ref="B92:E92"/>
    <mergeCell ref="D93:E93"/>
    <mergeCell ref="B98:H98"/>
    <mergeCell ref="B322:C322"/>
    <mergeCell ref="D322:G322"/>
    <mergeCell ref="B41:D41"/>
    <mergeCell ref="F41:G41"/>
    <mergeCell ref="B42:D42"/>
    <mergeCell ref="F42:G42"/>
    <mergeCell ref="B43:D43"/>
    <mergeCell ref="F43:G43"/>
    <mergeCell ref="B246:C246"/>
    <mergeCell ref="D246:G246"/>
    <mergeCell ref="B226:E226"/>
    <mergeCell ref="D227:E227"/>
    <mergeCell ref="B228:H228"/>
    <mergeCell ref="B230:E230"/>
    <mergeCell ref="D231:E231"/>
    <mergeCell ref="B232:H232"/>
    <mergeCell ref="B234:E234"/>
    <mergeCell ref="B182:C182"/>
    <mergeCell ref="D182:G182"/>
    <mergeCell ref="B204:C204"/>
    <mergeCell ref="B306:E306"/>
    <mergeCell ref="D307:E307"/>
    <mergeCell ref="B308:H308"/>
    <mergeCell ref="D204:G204"/>
    <mergeCell ref="B200:E200"/>
    <mergeCell ref="D201:E201"/>
    <mergeCell ref="B202:H202"/>
    <mergeCell ref="D261:E261"/>
    <mergeCell ref="B262:H262"/>
    <mergeCell ref="B264:E264"/>
    <mergeCell ref="D265:E265"/>
    <mergeCell ref="B266:H266"/>
    <mergeCell ref="D249:E249"/>
    <mergeCell ref="B250:H250"/>
    <mergeCell ref="B252:E252"/>
    <mergeCell ref="D253:E253"/>
    <mergeCell ref="D235:E235"/>
    <mergeCell ref="B256:E256"/>
    <mergeCell ref="D257:E257"/>
    <mergeCell ref="D243:E243"/>
    <mergeCell ref="B244:H244"/>
    <mergeCell ref="B248:E248"/>
    <mergeCell ref="B206:E206"/>
    <mergeCell ref="D207:E207"/>
    <mergeCell ref="B208:H208"/>
    <mergeCell ref="B210:E210"/>
    <mergeCell ref="D211:E211"/>
    <mergeCell ref="B212:H212"/>
    <mergeCell ref="B318:E318"/>
    <mergeCell ref="D319:E319"/>
    <mergeCell ref="B320:H320"/>
    <mergeCell ref="B314:E314"/>
    <mergeCell ref="D315:E315"/>
    <mergeCell ref="B316:H316"/>
    <mergeCell ref="B310:E310"/>
    <mergeCell ref="D311:E311"/>
    <mergeCell ref="B312:H312"/>
    <mergeCell ref="B302:E302"/>
    <mergeCell ref="D303:E303"/>
    <mergeCell ref="B300:C300"/>
    <mergeCell ref="D300:G300"/>
    <mergeCell ref="B304:H304"/>
    <mergeCell ref="B268:E268"/>
    <mergeCell ref="D269:E269"/>
    <mergeCell ref="B270:H270"/>
    <mergeCell ref="B258:H258"/>
    <mergeCell ref="B260:E260"/>
    <mergeCell ref="B290:C290"/>
    <mergeCell ref="D290:G290"/>
    <mergeCell ref="B296:E296"/>
    <mergeCell ref="D297:E297"/>
    <mergeCell ref="B298:H298"/>
    <mergeCell ref="B292:E292"/>
    <mergeCell ref="D293:E293"/>
    <mergeCell ref="B294:H294"/>
  </mergeCells>
  <pageMargins left="0.27559055118110237" right="0.15748031496062992" top="0.23622047244094491" bottom="0.51181102362204722" header="0.15748031496062992" footer="0.31496062992125984"/>
  <pageSetup paperSize="9" scale="85" orientation="portrait" r:id="rId1"/>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$F$28</xm:f>
              </x14:cfvo>
              <x14:cfvo type="num" gte="0">
                <xm:f>$F$28</xm:f>
              </x14:cfvo>
              <x14:cfIcon iconSet="3Symbols" iconId="2"/>
              <x14:cfIcon iconSet="3Symbols" iconId="2"/>
              <x14:cfIcon iconSet="3Symbols" iconId="0"/>
            </x14:iconSet>
          </x14:cfRule>
          <xm:sqref>E28</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 xsi:nil="true"/>
    <ExpedEnviarPixelware xmlns="d533bed5-9690-4d30-8b99-7bf4881b3392">true</ExpedEnviarPixelware>
    <ExpedObjeto xmlns="d533bed5-9690-4d30-8b99-7bf4881b3392">Obras para los trabajos de retirada de sedimentos radiológicos en el Canal de Descarga de la C.N. José Cabrera</ExpedObjeto>
    <ExpedCodigoDoc xmlns="d533bed5-9690-4d30-8b99-7bf4881b3392" xsi:nil="true"/>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C8A7E977-0859-49FF-9710-812C92E7EF74}"/>
</file>

<file path=customXml/itemProps2.xml><?xml version="1.0" encoding="utf-8"?>
<ds:datastoreItem xmlns:ds="http://schemas.openxmlformats.org/officeDocument/2006/customXml" ds:itemID="{D6438C8D-BED2-4D8D-80A8-35D9E29CE3E0}"/>
</file>

<file path=customXml/itemProps3.xml><?xml version="1.0" encoding="utf-8"?>
<ds:datastoreItem xmlns:ds="http://schemas.openxmlformats.org/officeDocument/2006/customXml" ds:itemID="{52F9D1C3-763B-486A-A120-7EC24BE97D2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de oferta económica</dc:title>
  <dc:creator>Almoguera Sanmiguel, Aurelio José</dc:creator>
  <cp:lastModifiedBy>Domínguez Casals, Francisco Javier</cp:lastModifiedBy>
  <cp:lastPrinted>2023-12-14T13:12:58Z</cp:lastPrinted>
  <dcterms:created xsi:type="dcterms:W3CDTF">2023-01-31T12:44:50Z</dcterms:created>
  <dcterms:modified xsi:type="dcterms:W3CDTF">2024-03-01T12:35:20Z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ies>
</file>