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defaultThemeVersion="166925"/>
  <mc:AlternateContent xmlns:mc="http://schemas.openxmlformats.org/markup-compatibility/2006">
    <mc:Choice Requires="x15">
      <x15ac:absPath xmlns:x15ac="http://schemas.microsoft.com/office/spreadsheetml/2010/11/ac" url="https://enresa-my.sharepoint.com/personal/arma_enresa_es/Documents/DOUE/Expedientes activos/Expedientes activos/CO-TA-24-013 Obra desmant entrada edif 64/Definitivos/"/>
    </mc:Choice>
  </mc:AlternateContent>
  <xr:revisionPtr revIDLastSave="0" documentId="8_{B201A253-6358-4325-9769-B723802E1A11}"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23256" windowHeight="14016" tabRatio="627"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Instrucciones!$A$1:$S$20</definedName>
    <definedName name="_xlnm.Print_Area" localSheetId="1">'Modelo de oferta económica'!$B$2:$H$255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53" i="1" l="1"/>
  <c r="H254" i="1" s="1"/>
  <c r="I240" i="1" l="1"/>
  <c r="J239" i="1"/>
  <c r="H240" i="1" s="1"/>
  <c r="I236" i="1"/>
  <c r="J235" i="1"/>
  <c r="H236" i="1" s="1"/>
  <c r="I204" i="1"/>
  <c r="J203" i="1"/>
  <c r="H204" i="1" s="1"/>
  <c r="I110" i="1" l="1"/>
  <c r="J109" i="1"/>
  <c r="H110" i="1" s="1"/>
  <c r="J103" i="1"/>
  <c r="H104" i="1" s="1"/>
  <c r="J99" i="1"/>
  <c r="H100" i="1" s="1"/>
  <c r="J243" i="1"/>
  <c r="H244" i="1" s="1"/>
  <c r="J247" i="1"/>
  <c r="H248" i="1" s="1"/>
  <c r="J117" i="1"/>
  <c r="H118" i="1" s="1"/>
  <c r="J113" i="1"/>
  <c r="H114" i="1" s="1"/>
  <c r="J95" i="1"/>
  <c r="I194" i="1"/>
  <c r="J193" i="1"/>
  <c r="H194" i="1" s="1"/>
  <c r="I254" i="1"/>
  <c r="I251" i="1" s="1"/>
  <c r="I25" i="1" s="1"/>
  <c r="E25" i="1" s="1"/>
  <c r="H251" i="1"/>
  <c r="I248" i="1"/>
  <c r="I244" i="1"/>
  <c r="I232" i="1"/>
  <c r="J231" i="1"/>
  <c r="H232" i="1" s="1"/>
  <c r="I228" i="1"/>
  <c r="J227" i="1"/>
  <c r="H228" i="1" s="1"/>
  <c r="I224" i="1"/>
  <c r="J223" i="1"/>
  <c r="H224" i="1" s="1"/>
  <c r="I220" i="1"/>
  <c r="J219" i="1"/>
  <c r="H220" i="1" s="1"/>
  <c r="I216" i="1"/>
  <c r="J215" i="1"/>
  <c r="H216" i="1" s="1"/>
  <c r="I212" i="1"/>
  <c r="J211" i="1"/>
  <c r="H212" i="1" s="1"/>
  <c r="I208" i="1"/>
  <c r="J207" i="1"/>
  <c r="H208" i="1" s="1"/>
  <c r="I198" i="1"/>
  <c r="J197" i="1"/>
  <c r="H198" i="1" s="1"/>
  <c r="I190" i="1"/>
  <c r="J189" i="1"/>
  <c r="H190" i="1" s="1"/>
  <c r="I186" i="1"/>
  <c r="J185" i="1"/>
  <c r="H186" i="1" s="1"/>
  <c r="I182" i="1"/>
  <c r="J181" i="1"/>
  <c r="H182" i="1" s="1"/>
  <c r="I178" i="1"/>
  <c r="J177" i="1"/>
  <c r="H178" i="1" s="1"/>
  <c r="I174" i="1"/>
  <c r="J173" i="1"/>
  <c r="H174" i="1" s="1"/>
  <c r="I170" i="1"/>
  <c r="J169" i="1"/>
  <c r="H170" i="1" s="1"/>
  <c r="I166" i="1"/>
  <c r="J165" i="1"/>
  <c r="H166" i="1" s="1"/>
  <c r="I162" i="1"/>
  <c r="J161" i="1"/>
  <c r="H162" i="1" s="1"/>
  <c r="I158" i="1"/>
  <c r="J157" i="1"/>
  <c r="H158" i="1" s="1"/>
  <c r="I148" i="1"/>
  <c r="J147" i="1"/>
  <c r="H148" i="1" s="1"/>
  <c r="I144" i="1"/>
  <c r="J143" i="1"/>
  <c r="H144" i="1" s="1"/>
  <c r="I134" i="1"/>
  <c r="J133" i="1"/>
  <c r="H134" i="1" s="1"/>
  <c r="I130" i="1"/>
  <c r="J129" i="1"/>
  <c r="H130" i="1" s="1"/>
  <c r="I126" i="1"/>
  <c r="J125" i="1"/>
  <c r="H126" i="1" s="1"/>
  <c r="I122" i="1"/>
  <c r="J121" i="1"/>
  <c r="H122" i="1" s="1"/>
  <c r="I118" i="1"/>
  <c r="I114" i="1"/>
  <c r="I201" i="1" l="1"/>
  <c r="I24" i="1" s="1"/>
  <c r="E24" i="1" s="1"/>
  <c r="I155" i="1"/>
  <c r="I23" i="1" s="1"/>
  <c r="E23" i="1" s="1"/>
  <c r="H201" i="1"/>
  <c r="H155" i="1"/>
  <c r="I92" i="1"/>
  <c r="J91" i="1"/>
  <c r="H92" i="1" s="1"/>
  <c r="I88" i="1"/>
  <c r="J87" i="1"/>
  <c r="H88" i="1" s="1"/>
  <c r="I100" i="1"/>
  <c r="I96" i="1"/>
  <c r="H96" i="1"/>
  <c r="I84" i="1"/>
  <c r="J83" i="1"/>
  <c r="H84" i="1" s="1"/>
  <c r="I80" i="1"/>
  <c r="J79" i="1"/>
  <c r="H80" i="1" s="1"/>
  <c r="I76" i="1"/>
  <c r="J75" i="1"/>
  <c r="H76" i="1" s="1"/>
  <c r="I72" i="1"/>
  <c r="J71" i="1"/>
  <c r="H72" i="1" s="1"/>
  <c r="J51" i="1" l="1"/>
  <c r="H52" i="1" s="1"/>
  <c r="H49" i="1" s="1"/>
  <c r="J151" i="1"/>
  <c r="H152" i="1" s="1"/>
  <c r="H141" i="1" s="1"/>
  <c r="I152" i="1"/>
  <c r="I141" i="1" s="1"/>
  <c r="I22" i="1" s="1"/>
  <c r="J137" i="1"/>
  <c r="H138" i="1" s="1"/>
  <c r="H107" i="1" s="1"/>
  <c r="I138" i="1"/>
  <c r="I107" i="1" s="1"/>
  <c r="J67" i="1"/>
  <c r="H68" i="1" s="1"/>
  <c r="I68" i="1"/>
  <c r="I104" i="1"/>
  <c r="J57" i="1"/>
  <c r="H58" i="1" s="1"/>
  <c r="I58" i="1"/>
  <c r="J61" i="1"/>
  <c r="H62" i="1" s="1"/>
  <c r="I62" i="1"/>
  <c r="I52" i="1"/>
  <c r="I49" i="1" s="1"/>
  <c r="I18" i="1" s="1"/>
  <c r="I65" i="1" l="1"/>
  <c r="I20" i="1" s="1"/>
  <c r="E20" i="1" s="1"/>
  <c r="E18" i="1"/>
  <c r="I55" i="1"/>
  <c r="I19" i="1" s="1"/>
  <c r="H65" i="1"/>
  <c r="H55" i="1"/>
  <c r="E22" i="1"/>
  <c r="I21" i="1"/>
  <c r="E21" i="1" s="1"/>
  <c r="E19" i="1" l="1"/>
  <c r="E26" i="1" s="1"/>
  <c r="I26" i="1" s="1"/>
</calcChain>
</file>

<file path=xl/sharedStrings.xml><?xml version="1.0" encoding="utf-8"?>
<sst xmlns="http://schemas.openxmlformats.org/spreadsheetml/2006/main" count="437" uniqueCount="206">
  <si>
    <t>CAPÍTULO 1</t>
  </si>
  <si>
    <t>Partida</t>
  </si>
  <si>
    <t>Precio Unitario</t>
  </si>
  <si>
    <t>Medición</t>
  </si>
  <si>
    <t>Importe</t>
  </si>
  <si>
    <t>m</t>
  </si>
  <si>
    <t>CAPÍTULO 2</t>
  </si>
  <si>
    <t>CAPÍTULO 3</t>
  </si>
  <si>
    <t>CAPÍTULO 4</t>
  </si>
  <si>
    <t>CAPÍTULO 5</t>
  </si>
  <si>
    <t>SEGURIDAD Y SALUD</t>
  </si>
  <si>
    <t>TOTAL PROYECTO</t>
  </si>
  <si>
    <t>Importe (€)</t>
  </si>
  <si>
    <t>P.A.</t>
  </si>
  <si>
    <t>Precio</t>
  </si>
  <si>
    <t>MODELO DE OFERTA ECONÓMICA</t>
  </si>
  <si>
    <t>D/Dª……………………… con domicilio en.…………………., enterado de la convocatoria de procedimiento de licitación para la contratación del suministro/servicio de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</si>
  <si>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</si>
  <si>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</si>
  <si>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</si>
  <si>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</si>
  <si>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</si>
  <si>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</si>
  <si>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</si>
  <si>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</si>
  <si>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</si>
  <si>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</si>
  <si>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</si>
  <si>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</si>
  <si>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</si>
  <si>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</si>
  <si>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</si>
  <si>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</si>
  <si>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</si>
  <si>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</si>
  <si>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</si>
  <si>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</si>
  <si>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</si>
  <si>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</si>
  <si>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</si>
  <si>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001</t>
  </si>
  <si>
    <t>002</t>
  </si>
  <si>
    <t>003</t>
  </si>
  <si>
    <t>004</t>
  </si>
  <si>
    <t>005</t>
  </si>
  <si>
    <t>006</t>
  </si>
  <si>
    <t>007</t>
  </si>
  <si>
    <t>008</t>
  </si>
  <si>
    <t>009</t>
  </si>
  <si>
    <t>010</t>
  </si>
  <si>
    <t>011</t>
  </si>
  <si>
    <t>012</t>
  </si>
  <si>
    <t>013</t>
  </si>
  <si>
    <t>015</t>
  </si>
  <si>
    <t>016</t>
  </si>
  <si>
    <t>017</t>
  </si>
  <si>
    <t>018</t>
  </si>
  <si>
    <t>019</t>
  </si>
  <si>
    <t>m²</t>
  </si>
  <si>
    <r>
      <t>m</t>
    </r>
    <r>
      <rPr>
        <b/>
        <sz val="8"/>
        <color rgb="FF000000"/>
        <rFont val="Calibri"/>
        <family val="2"/>
      </rPr>
      <t>³</t>
    </r>
  </si>
  <si>
    <t>DOCUMENTACIÓN</t>
  </si>
  <si>
    <t>ACTIVIDADES PREPARATORIAS</t>
  </si>
  <si>
    <t>ud</t>
  </si>
  <si>
    <t>Descontaminación de puertas mediante limpieza manual, en las zonas accesibles del elemento desmontado. Incluye plataforma de elevación.</t>
  </si>
  <si>
    <t>Desmontaje de puerta corredera metálica, con medios manuales, sin deteriorar los elementos constructivos a los que está sujeta. El precio incluye el desmontaje de los mecanismos y de los accesorios,maquina de elevacion y  de izado.</t>
  </si>
  <si>
    <t>Segmentación de puerta corredera metalica en trozos manejables con equipo de oxicorte, y carga manual a contenedores incluida.</t>
  </si>
  <si>
    <t>Retirada de railes y perfiles de puerta corredera embebidos. Incluye p/p de mano de obra y medios mecánicos auxiliares y de izado para la realización de los trabajos. Incluye picado de la zona adyacente de hormigón y corte de los perfiles metálicos Incluye p/p de manipulación y acopio temporal en obra. Sin incluir la p/p de gestión de residuos.</t>
  </si>
  <si>
    <t>Edición de la documentación y registros derivados</t>
  </si>
  <si>
    <t>Actividades preparatorias</t>
  </si>
  <si>
    <t>Geotextil de protección</t>
  </si>
  <si>
    <t>Descontaminación de puertas</t>
  </si>
  <si>
    <t>Desmontaje de puerta corredera</t>
  </si>
  <si>
    <t>Desmontaje de puerta PVC</t>
  </si>
  <si>
    <t>Segmentación de puerta corredera</t>
  </si>
  <si>
    <t>Segmentación de puerta PVC</t>
  </si>
  <si>
    <t>Desmontaje de raíles y perfilería de puerta corredera</t>
  </si>
  <si>
    <t>Retirada pérfiles de puerta PVC. Incluye p/p de mano de obra y medios mecánicos auxiliares y de izado para la realización de los trabajos. Incluye  corte de los perfiles metálicos Incluye p/p de manipulación y acopio temporal en obra. Sin incluir la p/p de gestión de residuos.</t>
  </si>
  <si>
    <t>Segmentación de railes de puerta en trozos manejables con equipo de oxicorte  y carga manual a contenedores incluida.</t>
  </si>
  <si>
    <t>Segmentación de raíles de puerta corredera</t>
  </si>
  <si>
    <t>Segmentacion de puerta PVC apilable en trozos manejables con equipo de oxicorte para partes metálicas y carga manual a contenedores incluida.</t>
  </si>
  <si>
    <t>Desmontaje de perfilería de puerta PVC</t>
  </si>
  <si>
    <t>Descontaminación de rejilla</t>
  </si>
  <si>
    <t>Traslado interno de material desclasificable o residuo radiactivo</t>
  </si>
  <si>
    <t>020</t>
  </si>
  <si>
    <t>021</t>
  </si>
  <si>
    <t>022</t>
  </si>
  <si>
    <t>023</t>
  </si>
  <si>
    <t>024</t>
  </si>
  <si>
    <t>CAPÍTULO 6</t>
  </si>
  <si>
    <t>CAPÍTULO 7</t>
  </si>
  <si>
    <t>CAPÍTULO 8</t>
  </si>
  <si>
    <t>048</t>
  </si>
  <si>
    <t>025</t>
  </si>
  <si>
    <t>026</t>
  </si>
  <si>
    <t>027</t>
  </si>
  <si>
    <t>028</t>
  </si>
  <si>
    <t>029</t>
  </si>
  <si>
    <t>030</t>
  </si>
  <si>
    <t>031</t>
  </si>
  <si>
    <t>032</t>
  </si>
  <si>
    <t>033</t>
  </si>
  <si>
    <t>034</t>
  </si>
  <si>
    <t>035</t>
  </si>
  <si>
    <t>036</t>
  </si>
  <si>
    <t>037</t>
  </si>
  <si>
    <t>038</t>
  </si>
  <si>
    <t>039</t>
  </si>
  <si>
    <t>040</t>
  </si>
  <si>
    <t>041</t>
  </si>
  <si>
    <t>042</t>
  </si>
  <si>
    <t>044</t>
  </si>
  <si>
    <t>045</t>
  </si>
  <si>
    <t>046</t>
  </si>
  <si>
    <t>047</t>
  </si>
  <si>
    <t>Picado/Demolición de pavimento de aglomerado asfáltico en calzada, con martillo neumático. El precio incluye el corte previo del contorno del pavimento, pero no incluye la demolición de la base soporte.</t>
  </si>
  <si>
    <t>Aspiración y trapeado de paramentos de locales C y D</t>
  </si>
  <si>
    <t>Escarificado y aspiración de paramentos local D y canaleta</t>
  </si>
  <si>
    <t>Demolición de pavimento asfáltico</t>
  </si>
  <si>
    <t>Demolición de canaleta de fábrica</t>
  </si>
  <si>
    <t>Demolición de pavimento de hormigón de vial</t>
  </si>
  <si>
    <t>Aspiración del vial picado</t>
  </si>
  <si>
    <t>Protección de paso de vehículos sobre zanjas abiertas en calzada, mediante plataforma de chapa de acero de 10 mm de espesor, amortizable en 150 usos, apoyada sobre manta antirroca como material amortiguador. Incluso cemento rápido para evitar la vibración de la chapa al paso de los vehículos.</t>
  </si>
  <si>
    <t>Excavación de suelos contaminados</t>
  </si>
  <si>
    <t>Traslado interno de tierras desclasificable o residuo radiactivo</t>
  </si>
  <si>
    <t>Protección de zanjas para paso de vehículos</t>
  </si>
  <si>
    <t xml:space="preserve">Solera de hormigón armado, realizada con hormigón HA-25/B/20/XC3 según cliente, fabricado en central, vertido con bomba, y con acero UNE-EN 10080 B 500 S, con una cuantía aproximada de 85 kg/m³; acabado superficial liso mediante regla vibrante. Incluso armaduras y esperas, cambios de nivel, alambre de atar, y separadores. El precio incluye la elaboración y el montaje de la ferralla en el lugar definitivo de su colocación en obra, pero no incluye el encofrado. </t>
  </si>
  <si>
    <t>Montaje de sistema de encofrado recuperable de madera, para reparación de bordes de  zapata corrida de cimentación de sección rectangular que hayan sido dañadas por el trabajos previos, formado por tablones de madera y posterior desmontaje del sistema de encofrado. Incluso elementos de sustentación, fijación y acodalamientos necesarios para su estabilidad y líquido desencofrante, para evitar la adherencia del hormigón al encofrado.</t>
  </si>
  <si>
    <t>Compactación mecánica de fondo de excavación, con bandeja vibrante de guiado manual, hasta alcanzar una densidad seca no inferior al 95% de la máxima obtenida en el ensayo Proctor Modificado, realizado según UNE 103501. El precio no incluye la realización del ensayo Proctor Modificado.</t>
  </si>
  <si>
    <t>Subbase granular con zahorra artificial caliza para relleno de solera, y compactación al 98% del Proctor Modificado con medios mecánicos, hasta alcanzar una densidad seca no inferior al 98% del Proctor Modificado de la máxima obtenida en el ensayo Proctor Modificado, realizado según UNE 103501, para mejora de las propiedades resistentes del terreno. El precio no incluye la realización del ensayo Proctor Modificado.</t>
  </si>
  <si>
    <t>Suministro y montaje de canaleta longitudinal de fábrica, de 300mm de anchura interior y 150 mm de altura, con rejilla de entramado de acero galvanizado, clase C-250 según UNE-EN 1433 y UNE-EN 124.</t>
  </si>
  <si>
    <t>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no limitada. El precio incluye el tiempo de espera en obra durante las operaciones de carga, el viaje de ida, la descarga y el viaje de vuelta, pero no incluye la carga en obra.</t>
  </si>
  <si>
    <t>Canon de vertido por entrega de tierras procedentes de la excavación, en vertedero específico, instalación de tratamiento de residuos de construcción y demolición externa a la obra o centro de valorización o eliminación de residuos. El precio no incluye el transporte.</t>
  </si>
  <si>
    <t>Transporte con camión de residuos inertes de hormigones, morteros y prefabricados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</si>
  <si>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de hormigones, morteros y prefabricados producidos en obras de construcción y/o demolición, en vertedero específico, instalación de tratamiento de residuos de construcción y demolición externa a la obra o centro de valorización o eliminación de residuos. El precio no incluye el transporte.</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</si>
  <si>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</si>
  <si>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metálicos producidos en obras de construcción y/o demolición, en vertedero específico, instalación de tratamiento de residuos de construcción y demolición externa a la obra o centro de valorización o eliminación de residuos. El precio no incluye el transporte.</t>
  </si>
  <si>
    <t>Transporte con camión de residuos inertes plásticos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</si>
  <si>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plásticos producidos en obras de construcción y/o demolición, en vertedero específico, instalación de tratamiento de residuos de construcción y demolición externa a la obra o centro de valorización o eliminación de residuos.</t>
  </si>
  <si>
    <t>Transporte con camión de residuos inertes de ladrillos, tejas y materiales cerámicos,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</si>
  <si>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de ladrillos, tejas y materiales cerámicos, producidos en obras de construcción y/o demolición, en vertedero específico, instalación de tratamiento de residuos de construcción y demolición externa a la obra o centro de valorización o eliminación de residuos.</t>
  </si>
  <si>
    <t>Transporte con camión de mezcla bituminosas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</si>
  <si>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mezcla bituminosa producidos en obras de construcción y/o demolición, en vertedero específico, instalación de tratamiento de residuos de construcción y demolición externa a la obra o centro de valorización o eliminación de residuos.</t>
  </si>
  <si>
    <t>043</t>
  </si>
  <si>
    <t>GESTIÓN DE MATERIALES</t>
  </si>
  <si>
    <t>Partida alzada de abono íntegro. Incluye mediciones, análisis y documentación.
Incluye la generación de toda la documentación y registros derivados de la ejecución de los trabajos, incluyendo la gestión documental de los residuos generados, la documentación as built, la documentación de calidad y toda documentación adicional que recoja el estado final de la obra.</t>
  </si>
  <si>
    <t>Partida alzada de abono íntegro. Incluye las medidas a adoptar para prevencion de riesgos de accidentes y enfermedades profesionales que puedan ocasionarse durante la ejecucion de obra. Se incluye instalacion mantenimiento y desmontaje de instalaciones de higiene y bienestar de los trabajadores con sus transportes de entrega y recogida.</t>
  </si>
  <si>
    <t>TOTAL CAPÍTULO 1 - DOCUMENTACIÓN</t>
  </si>
  <si>
    <t>TOTAL CAPÍTULO 3 - DESMONTAJE, SEGMENTACIÓN Y DESCONTAMINACIÓN</t>
  </si>
  <si>
    <t>DESMONTAJES, SEGMENTACIÓN Y DESCONTAMINACIÓN</t>
  </si>
  <si>
    <t>Seguridad y salud</t>
  </si>
  <si>
    <t>TOTAL CAPÍTULO 6 - RECONSTRUCCIÓN</t>
  </si>
  <si>
    <t>TOTAL CAPÍTULO 7 - GESTIÓN DE MATERIALES</t>
  </si>
  <si>
    <t>TOTAL CAPÍTULO 8 - SEGURIDAD Y SALUD</t>
  </si>
  <si>
    <t>PROYECTO DE OBRAS DESCONTAMINACIÓN EN LA ENTRADA DEL EDIFICIO 64</t>
  </si>
  <si>
    <t>Construcción solera de hormigón armado</t>
  </si>
  <si>
    <t>Ensayo sobre muestra de hormigón</t>
  </si>
  <si>
    <t>Montaje de sistema de encofrado recuperable</t>
  </si>
  <si>
    <t>Reparación de bordes de zapata corrida</t>
  </si>
  <si>
    <t>Relleno con tierras de préstamo</t>
  </si>
  <si>
    <t>Compactación mecánica de fondo de excavación</t>
  </si>
  <si>
    <t>Subbase granular con zahorra artificial caliza</t>
  </si>
  <si>
    <t>Suministro y montaje de canaleta longitudinal</t>
  </si>
  <si>
    <t>Suministro y montaje de puerta industrial apilable</t>
  </si>
  <si>
    <t>Gestión de productos procedentes de excavación de terrenos</t>
  </si>
  <si>
    <t>Canon de vertido por entrega de productos de excavación de terrenos</t>
  </si>
  <si>
    <t>Gestión de mezclas bituminosas producidas en construcción/demolición</t>
  </si>
  <si>
    <t>Gestión de residuos inertes (hormigones, morteros y prefabricados) producidos en construcción/demolición</t>
  </si>
  <si>
    <t>Canon de vertido por entrega de residuos inertes (hormigones, morteros y prefabricados) producidos en construcción/demolición</t>
  </si>
  <si>
    <t>Gestión de residuos inertes metálicos producidos en construcción/demolición</t>
  </si>
  <si>
    <t>Gestión de residuos inertes plásticos producidos en construcción/demolición</t>
  </si>
  <si>
    <t>Gestión de residuos inertes (ladrillos, tejas y cerámicos) producidos en construcción/demolición</t>
  </si>
  <si>
    <t>Canon de vertido por entrega de residuos inertes metálicos producidos en construcción/demolición</t>
  </si>
  <si>
    <t>Canon de vertido por entrega de residuos inertes plásticos producidos en construcción/demolición</t>
  </si>
  <si>
    <t>Canon de vertido por entrega de residuos inertes (ladrillos, tejas y cerámicos) producidos en construcción/demolición</t>
  </si>
  <si>
    <t>Canon de vertido por entrega de mezclas bituminosas producidas en construcción/demolición</t>
  </si>
  <si>
    <t>Firme rígido para tráfico pesado</t>
  </si>
  <si>
    <t>Descontaminación de rejilla mediante limpieza manual, en las zonas accesibles del elemento desmontado en el suelo.</t>
  </si>
  <si>
    <t>Aspiración y trapeado en soleras de locales D y C y 1 m de altura de todos los muros del local D.</t>
  </si>
  <si>
    <t>Picado/Demolición de solera de hormigón armado de 20 cm de espesor, con martillo neumático  y equipo oxicorte para corte de armaduras. Se incluye el aspirado mecanico.</t>
  </si>
  <si>
    <t>Aspiración con medios mecanicos de vial picado después de picado.</t>
  </si>
  <si>
    <t>Excavación de suelos contaminados en suelo semiduro, con medios manuales  y carga a camión. El precio no incluye el transporte de los materiales excavados.</t>
  </si>
  <si>
    <t>Reparación de bordes de zapata corrida, que hayan sufrido algún daño superficial por trabajos previos,con mortero fluido, de fraguado rápido (20 minutos), modificado con polímeros, con una resistencia a compresión a 28 días mayor o igual a 80 N/mm² y un módulo de elasticidad mayor o igual a 20000 N/mm², clase R4, tipo PCC, según UNE-EN 1504-3, Euroclase A1 de reacción al fuego, según UNE-EN 13501-1, con muy bajo contenido de sustancias orgánicas volátiles (VOC), para reparación estructural del hormigón.</t>
  </si>
  <si>
    <t>Partida alzada de abono íntegro. Incluye ensayo en laboratorio: análisis granulométrico: límites de Atterberg, Proctor Modificado, C.B.R. contenido de materia orgánica, contenido en sales solubles. Ensayos "in situ" densidad y humedad, placa de carga.</t>
  </si>
  <si>
    <t>Suministro y montaje de puerta industrial apilable formada por lona de PVC, marco y estructura de acero galvanizado, cuadro de maniobra, pulsador, fotocélula de seguridad y mecanismos, fijada mediante atornillado en obra de fábrica incluido montaje.</t>
  </si>
  <si>
    <t>Ensayos</t>
  </si>
  <si>
    <t>014</t>
  </si>
  <si>
    <t>Y para que conste, firmo la presente declaración en …................….......... a…..de…………...... 2024.</t>
  </si>
  <si>
    <t>Geotextil para proteccion en  los acopios  y proteccion de cimentaciones. Geotextil no tejido compuesto por fibras de polipropileno unidas por agujeteado, con una resistencia a la tracción longitudinal de 50,1 kN/m, una resistencia a la tracción transversal de 56,5 kN/m, una apertura de cono al ensayo de perforación dinámica según UNE-EN ISO 13433 inferior a 4,5 mm, resistencia CBR a punzonamiento 10 kN y una masa superficial de 800 g/m². Colocación en obra: con solapes y con piquetas de anclaje de acero, en forma de L, de 6 mm de diámetro (2 ud/m²), directamente sobre el terreno.Se incluye el transporte.</t>
  </si>
  <si>
    <t>Desmontaje de puerta PVC apilable, con medios manuales, sin deteriorar los elementos constructivos a los que está sujeta. El precio incluye el desmontaje de los mecanismos y de los accesorio,  maquina de elevacion y  de izado.</t>
  </si>
  <si>
    <t>ESCARIFICACION, PICADOS, DEMOLICIONES Y ASPIRACIÓN</t>
  </si>
  <si>
    <t>Demolición de solera</t>
  </si>
  <si>
    <t>EXCAVACIONES DE TIERRAS</t>
  </si>
  <si>
    <t>RECONSTRUCCIÓN</t>
  </si>
  <si>
    <t>TOTAL CAPÍTULO 2 - ACTIVIDADES PREPARATORIAS</t>
  </si>
  <si>
    <t>TOTAL CAPÍTULO 4 - ESCARIFICACIÓN, PICADOS, DEMOLICIONES Y ASPIRACIÓN</t>
  </si>
  <si>
    <t>TOTAL CAPÍTULO 5 - EXCAVACIONES DE TIERRAS</t>
  </si>
  <si>
    <t>Partida alzada de abono íntegro. Incluye la preparación de accesos, áreas de trabajo, zonas de acopio y p/p protección de acopios en caso necesario. También incluye la protección de los servicios y líneas que se vean afectados por los trabajos, como el sellado de  conducciones de pluviales del vial. Incluye el retranqueo y la reposición de los servicios afectados por los trabajos una vez finalizados estos. Incluye posible protección de acopios frente a la lluvia.</t>
  </si>
  <si>
    <t>Transporte material potencialmente desclasificable o RBBA a través de las distintas instalaciones de la planta para su adecuada gestión. Incluye cualquier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en el emplazamiento, como RBBA o RBMA. El precio incluye el tiempo de espera en obra durante las operaciones de carga, el viaje de ida, la descarga y el viaje de vuelta. El precio no incluye los contenedores para la gestión de los materiales radiológicos, que serán aportados por ENRESA.</t>
  </si>
  <si>
    <t>Escarificacion por fresado mecánico y aspiracion mecánica en: solera de local D, 1 m de altura del muro partición y canaleta.</t>
  </si>
  <si>
    <t>Picado/Demolición de canaleta de fabrica, con martillo neumático, sin deteriorar las cimentaciones y acondicionando sus extremos. El precio incluye la aspiración y la demolición de la solera de apoyo.</t>
  </si>
  <si>
    <t>Picado/Demolición de pavimento de hormigón de vial de aprox.20 cm de espesor, con martillo neumático. El precio no incluye la demolición de la base soporte.</t>
  </si>
  <si>
    <t>Transporte material RBBA y potencialmente desclasificable a través de las distintas instalaciones de la planta para su adecuada gestión. Incluye cualquier otro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como RBBA o RBMA. El precio incluye el tiempo de espera en obra durante las operaciones de carga, el viaje de ida, la descarga y el viaje de vuelta. El precio no incluye los contenedores para la gestión de los materiales radiológicos, que serán aportados por ENRESA.</t>
  </si>
  <si>
    <t>Transporte de tierras y cualquier otro material potencialmente desclasificado o RBBA a través de las distintas instalaciones de la planta para su adecuada gestión. Incluye cualquier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como RBBA o RBMA. El precio incluye el tiempo de espera en obra durante las operaciones de carga, el viaje de ida, la descarga y el viaje de vuelta. El precio no incluye los contenedores para la gestión de los materiales radiológicos, que serán aportados por ENRESA.</t>
  </si>
  <si>
    <t>Partida alzada de abono íntegro. Incluye ensayo sobre una muestra de hormigón con determinación de: consistencia de hormigón fresco con el método de asentamiento del cono de Abrams y resistencia característica a compresión del hormIgón endurecido con fabricación de dos probetas, curado, refrentado y rotura a compresión.</t>
  </si>
  <si>
    <t>Relleno con tierras de préstamo con medios mecánicos en vial. Relleno para la mejora de las propiedades resistentes del terreno.</t>
  </si>
  <si>
    <t xml:space="preserve">Firme rígido para tráfico pesado T2 sobre explanada E2, compuesto de capa de 15 cm de espesor de hormigón magro vibrado, resistencia 15 MPa y capa de 23 cm de espesor de HF-4,5. Incluye ensayos para la selección y control de un material de relleno de suelo seleccionado.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</si>
</sst>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b/>
      <sz val="8"/>
      <color rgb="FF000000"/>
      <name val="Calibri"/>
      <family val="2"/>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1" fillId="9" borderId="0" applyNumberFormat="0" applyBorder="0" applyAlignment="0" applyProtection="0"/>
  </cellStyleXfs>
  <cellXfs count="116">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2" fillId="0" borderId="5" xfId="0" applyFont="1" applyBorder="1" applyAlignment="1" applyProtection="1">
      <alignment horizontal="center" vertical="center" wrapText="1"/>
      <protection locked="0"/>
    </xf>
    <xf numFmtId="0" fontId="21"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0" fontId="0" fillId="5" borderId="11" xfId="0" applyFill="1" applyBorder="1" applyAlignment="1">
      <alignment horizontal="center"/>
    </xf>
    <xf numFmtId="0" fontId="0" fillId="5" borderId="12" xfId="0" applyFill="1" applyBorder="1" applyAlignment="1">
      <alignment horizontal="center"/>
    </xf>
    <xf numFmtId="4" fontId="1" fillId="6" borderId="6" xfId="0" applyNumberFormat="1" applyFont="1" applyFill="1" applyBorder="1" applyAlignment="1" applyProtection="1">
      <alignment horizontal="center" vertical="center"/>
      <protection locked="0"/>
    </xf>
    <xf numFmtId="4" fontId="1" fillId="3" borderId="7" xfId="0" applyNumberFormat="1" applyFont="1" applyFill="1" applyBorder="1" applyAlignment="1">
      <alignment horizontal="center" vertical="center"/>
    </xf>
    <xf numFmtId="2" fontId="1" fillId="3" borderId="7" xfId="0" applyNumberFormat="1" applyFont="1" applyFill="1" applyBorder="1" applyAlignment="1">
      <alignment horizontal="center" vertical="center"/>
    </xf>
    <xf numFmtId="4" fontId="0" fillId="0" borderId="3" xfId="0" applyNumberFormat="1" applyBorder="1"/>
    <xf numFmtId="1" fontId="1" fillId="3" borderId="7" xfId="0" applyNumberFormat="1" applyFont="1" applyFill="1" applyBorder="1" applyAlignment="1">
      <alignment horizontal="center"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22" fillId="5" borderId="1" xfId="0" applyFont="1" applyFill="1" applyBorder="1" applyAlignment="1" applyProtection="1">
      <alignment horizontal="center" vertical="center" wrapText="1"/>
      <protection locked="0"/>
    </xf>
    <xf numFmtId="0" fontId="22" fillId="5" borderId="3" xfId="0" applyFont="1" applyFill="1" applyBorder="1" applyAlignment="1" applyProtection="1">
      <alignment horizontal="center" vertical="center" wrapText="1"/>
      <protection locked="0"/>
    </xf>
    <xf numFmtId="0" fontId="22" fillId="5" borderId="4" xfId="0" applyFont="1" applyFill="1" applyBorder="1" applyAlignment="1" applyProtection="1">
      <alignment horizontal="center" vertical="center" wrapTex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4" fillId="5" borderId="0" xfId="0" applyFont="1" applyFill="1" applyAlignment="1" applyProtection="1">
      <alignment horizontal="left"/>
      <protection locked="0"/>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3" fillId="7" borderId="13" xfId="0" applyFont="1" applyFill="1" applyBorder="1" applyAlignment="1">
      <alignment horizontal="left" vertical="center"/>
    </xf>
    <xf numFmtId="0" fontId="23" fillId="7" borderId="14" xfId="0" applyFont="1" applyFill="1" applyBorder="1" applyAlignment="1">
      <alignment horizontal="left" vertical="center"/>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4" fillId="5" borderId="0" xfId="0" applyFont="1" applyFill="1" applyAlignment="1" applyProtection="1">
      <alignment horizontal="justify" vertical="justify" wrapText="1"/>
      <protection locked="0"/>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cellXfs>
  <cellStyles count="2">
    <cellStyle name="Neutral" xfId="1" builtinId="28"/>
    <cellStyle name="Normal" xfId="0" builtinId="0"/>
  </cellStyles>
  <dxfs count="0"/>
  <tableStyles count="0" defaultTableStyle="TableStyleMedium2" defaultPivotStyle="PivotStyleLight16"/>
  <colors>
    <mruColors>
      <color rgb="FFD9E1F2"/>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165651</xdr:colOff>
      <xdr:row>14</xdr:row>
      <xdr:rowOff>156378</xdr:rowOff>
    </xdr:from>
    <xdr:to>
      <xdr:col>4</xdr:col>
      <xdr:colOff>1406505</xdr:colOff>
      <xdr:row>15</xdr:row>
      <xdr:rowOff>492236</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426225" y="2846569"/>
          <a:ext cx="1219899" cy="52983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zoomScale="120" zoomScaleNormal="120" workbookViewId="0"/>
  </sheetViews>
  <sheetFormatPr baseColWidth="10" defaultColWidth="11.5546875" defaultRowHeight="14.4" x14ac:dyDescent="0.3"/>
  <cols>
    <col min="1" max="1" width="2" style="34" customWidth="1"/>
    <col min="2" max="2" width="42.6640625" style="37" customWidth="1"/>
    <col min="3" max="3" width="6" style="37" customWidth="1"/>
    <col min="4" max="4" width="16.6640625" style="37" customWidth="1"/>
    <col min="5" max="5" width="15.44140625" style="34" customWidth="1"/>
    <col min="6" max="6" width="1" style="34" customWidth="1"/>
    <col min="7" max="15" width="11.5546875" style="34"/>
    <col min="16" max="16" width="13.109375" style="34" customWidth="1"/>
    <col min="17" max="17" width="2.88671875" style="34" customWidth="1"/>
    <col min="18" max="18" width="11.5546875" style="34"/>
    <col min="19" max="19" width="3.88671875" style="34" customWidth="1"/>
    <col min="20" max="29" width="11.5546875" style="34"/>
    <col min="30" max="16384" width="11.5546875" style="37"/>
  </cols>
  <sheetData>
    <row r="1" spans="2:2" s="34" customFormat="1" ht="9.75" customHeight="1" x14ac:dyDescent="0.3"/>
    <row r="2" spans="2:2" s="34" customFormat="1" ht="9.75" customHeight="1" x14ac:dyDescent="0.3"/>
    <row r="3" spans="2:2" s="34" customFormat="1" ht="9.75" customHeight="1" x14ac:dyDescent="0.3"/>
    <row r="4" spans="2:2" s="34" customFormat="1" ht="9.75" customHeight="1" x14ac:dyDescent="0.3"/>
    <row r="5" spans="2:2" s="34" customFormat="1" ht="9.75" customHeight="1" x14ac:dyDescent="0.3"/>
    <row r="6" spans="2:2" s="34" customFormat="1" ht="20.25" customHeight="1" x14ac:dyDescent="0.4">
      <c r="B6" s="35" t="s">
        <v>26</v>
      </c>
    </row>
    <row r="7" spans="2:2" s="34" customFormat="1" ht="15" customHeight="1" x14ac:dyDescent="0.3"/>
    <row r="8" spans="2:2" s="34" customFormat="1" ht="15" customHeight="1" x14ac:dyDescent="0.3">
      <c r="B8" s="36" t="s">
        <v>37</v>
      </c>
    </row>
    <row r="9" spans="2:2" s="34" customFormat="1" ht="15" customHeight="1" x14ac:dyDescent="0.3">
      <c r="B9" s="36" t="s">
        <v>33</v>
      </c>
    </row>
    <row r="10" spans="2:2" s="34" customFormat="1" ht="15" customHeight="1" x14ac:dyDescent="0.3">
      <c r="B10" s="36" t="s">
        <v>38</v>
      </c>
    </row>
    <row r="11" spans="2:2" s="34" customFormat="1" ht="15" customHeight="1" x14ac:dyDescent="0.3">
      <c r="B11" s="36" t="s">
        <v>34</v>
      </c>
    </row>
    <row r="12" spans="2:2" s="34" customFormat="1" ht="15" customHeight="1" x14ac:dyDescent="0.3">
      <c r="B12" s="36" t="s">
        <v>36</v>
      </c>
    </row>
    <row r="13" spans="2:2" s="34" customFormat="1" ht="15" customHeight="1" x14ac:dyDescent="0.3">
      <c r="B13" s="36" t="s">
        <v>30</v>
      </c>
    </row>
    <row r="14" spans="2:2" s="34" customFormat="1" ht="15" customHeight="1" x14ac:dyDescent="0.3">
      <c r="B14" s="36" t="s">
        <v>28</v>
      </c>
    </row>
    <row r="15" spans="2:2" s="34" customFormat="1" ht="15" customHeight="1" x14ac:dyDescent="0.3">
      <c r="B15" s="36" t="s">
        <v>31</v>
      </c>
    </row>
    <row r="16" spans="2:2" s="34" customFormat="1" ht="15" customHeight="1" x14ac:dyDescent="0.3">
      <c r="B16" s="36" t="s">
        <v>32</v>
      </c>
    </row>
    <row r="17" spans="2:19" s="34" customFormat="1" ht="15" customHeight="1" x14ac:dyDescent="0.3">
      <c r="B17" s="36" t="s">
        <v>27</v>
      </c>
    </row>
    <row r="18" spans="2:19" s="34" customFormat="1" ht="15" customHeight="1" x14ac:dyDescent="0.3">
      <c r="B18" s="36" t="s">
        <v>29</v>
      </c>
    </row>
    <row r="19" spans="2:19" s="34" customFormat="1" ht="5.25" customHeight="1" x14ac:dyDescent="0.3">
      <c r="B19" s="36"/>
    </row>
    <row r="20" spans="2:19" s="34" customFormat="1" ht="47.25" customHeight="1" x14ac:dyDescent="0.3">
      <c r="B20" s="48" t="s">
        <v>35</v>
      </c>
      <c r="C20" s="49"/>
      <c r="D20" s="49"/>
      <c r="E20" s="49"/>
      <c r="F20" s="49"/>
      <c r="G20" s="49"/>
      <c r="H20" s="49"/>
      <c r="I20" s="49"/>
      <c r="J20" s="49"/>
      <c r="K20" s="49"/>
      <c r="L20" s="49"/>
      <c r="M20" s="49"/>
      <c r="N20" s="49"/>
      <c r="O20" s="49"/>
      <c r="P20" s="49"/>
      <c r="Q20" s="49"/>
      <c r="R20" s="49"/>
      <c r="S20" s="50"/>
    </row>
    <row r="21" spans="2:19" s="34" customFormat="1" x14ac:dyDescent="0.3"/>
    <row r="22" spans="2:19" s="34" customFormat="1" x14ac:dyDescent="0.3"/>
    <row r="23" spans="2:19" s="34" customFormat="1" x14ac:dyDescent="0.3"/>
    <row r="24" spans="2:19" s="34" customFormat="1" x14ac:dyDescent="0.3"/>
    <row r="25" spans="2:19" s="34" customFormat="1" x14ac:dyDescent="0.3"/>
    <row r="26" spans="2:19" s="34" customFormat="1" x14ac:dyDescent="0.3"/>
    <row r="27" spans="2:19" s="34" customFormat="1" x14ac:dyDescent="0.3"/>
    <row r="28" spans="2:19" s="34" customFormat="1" x14ac:dyDescent="0.3"/>
    <row r="29" spans="2:19" s="34" customFormat="1" x14ac:dyDescent="0.3"/>
    <row r="30" spans="2:19" s="34" customFormat="1" x14ac:dyDescent="0.3"/>
    <row r="31" spans="2:19" s="34" customFormat="1" x14ac:dyDescent="0.3"/>
    <row r="32" spans="2:19" s="34" customFormat="1" x14ac:dyDescent="0.3"/>
    <row r="33" s="34" customFormat="1" x14ac:dyDescent="0.3"/>
    <row r="34" s="34" customFormat="1" x14ac:dyDescent="0.3"/>
    <row r="35" s="34" customFormat="1" x14ac:dyDescent="0.3"/>
    <row r="36" s="34" customFormat="1" x14ac:dyDescent="0.3"/>
    <row r="37" s="34" customFormat="1" x14ac:dyDescent="0.3"/>
    <row r="38" s="34" customFormat="1" x14ac:dyDescent="0.3"/>
    <row r="39" s="34" customFormat="1" x14ac:dyDescent="0.3"/>
    <row r="40" s="34" customFormat="1" x14ac:dyDescent="0.3"/>
    <row r="41" s="34" customFormat="1" x14ac:dyDescent="0.3"/>
    <row r="42" s="34" customFormat="1" x14ac:dyDescent="0.3"/>
    <row r="43" s="34" customFormat="1" x14ac:dyDescent="0.3"/>
    <row r="44" s="34" customFormat="1" x14ac:dyDescent="0.3"/>
    <row r="45" s="34" customFormat="1" x14ac:dyDescent="0.3"/>
    <row r="46" s="34" customFormat="1" x14ac:dyDescent="0.3"/>
    <row r="47" s="34" customFormat="1" x14ac:dyDescent="0.3"/>
    <row r="48" s="34" customFormat="1" x14ac:dyDescent="0.3"/>
    <row r="49" s="34" customFormat="1" x14ac:dyDescent="0.3"/>
    <row r="50" s="34" customFormat="1" x14ac:dyDescent="0.3"/>
    <row r="51" s="34" customFormat="1" x14ac:dyDescent="0.3"/>
    <row r="52" s="34" customFormat="1" x14ac:dyDescent="0.3"/>
    <row r="53" s="34" customFormat="1" x14ac:dyDescent="0.3"/>
    <row r="54" s="34" customFormat="1" x14ac:dyDescent="0.3"/>
    <row r="55" s="34" customFormat="1" x14ac:dyDescent="0.3"/>
    <row r="56" s="34" customFormat="1" x14ac:dyDescent="0.3"/>
    <row r="57" s="34" customFormat="1" x14ac:dyDescent="0.3"/>
    <row r="58" s="34" customFormat="1" x14ac:dyDescent="0.3"/>
    <row r="59" s="34" customFormat="1" x14ac:dyDescent="0.3"/>
    <row r="60" s="34" customFormat="1" x14ac:dyDescent="0.3"/>
    <row r="61" s="34" customFormat="1" x14ac:dyDescent="0.3"/>
    <row r="62" s="34" customFormat="1" x14ac:dyDescent="0.3"/>
    <row r="63" s="34" customFormat="1" x14ac:dyDescent="0.3"/>
    <row r="64" s="34" customFormat="1" x14ac:dyDescent="0.3"/>
    <row r="65" s="34" customFormat="1" x14ac:dyDescent="0.3"/>
    <row r="66" s="34" customFormat="1" x14ac:dyDescent="0.3"/>
    <row r="67" s="34" customFormat="1" x14ac:dyDescent="0.3"/>
    <row r="68" s="34" customFormat="1" x14ac:dyDescent="0.3"/>
    <row r="69" s="34" customFormat="1" x14ac:dyDescent="0.3"/>
    <row r="70" s="34" customFormat="1" x14ac:dyDescent="0.3"/>
    <row r="71" s="34" customFormat="1" x14ac:dyDescent="0.3"/>
    <row r="72" s="34" customFormat="1" x14ac:dyDescent="0.3"/>
    <row r="73" s="34" customFormat="1" x14ac:dyDescent="0.3"/>
    <row r="74" s="34" customFormat="1" x14ac:dyDescent="0.3"/>
    <row r="75" s="34" customFormat="1" x14ac:dyDescent="0.3"/>
    <row r="76" s="34" customFormat="1" x14ac:dyDescent="0.3"/>
    <row r="77" s="34" customFormat="1" x14ac:dyDescent="0.3"/>
    <row r="78" s="34" customFormat="1" x14ac:dyDescent="0.3"/>
    <row r="79" s="34" customFormat="1" x14ac:dyDescent="0.3"/>
    <row r="80" s="34" customFormat="1" x14ac:dyDescent="0.3"/>
    <row r="81" s="34" customFormat="1" x14ac:dyDescent="0.3"/>
    <row r="82" s="34" customFormat="1" x14ac:dyDescent="0.3"/>
    <row r="83" s="34" customFormat="1" x14ac:dyDescent="0.3"/>
    <row r="84" s="34" customFormat="1" x14ac:dyDescent="0.3"/>
  </sheetData>
  <sheetProtection algorithmName="SHA-512" hashValue="pMg0JRxdZefK528G/Rj+mnHWM2P4XrlQrYH/WXpU+Qk5ov4f++wMspGzvCPUrNKo7ITsks3ow2d9NTPahXWzWA==" saltValue="KNTtXokFtvqp62w+VSroFg==" spinCount="100000" sheet="1" objects="1" scenarios="1" selectLockedCells="1" selectUnlockedCells="1"/>
  <mergeCells count="1">
    <mergeCell ref="B20:S20"/>
  </mergeCells>
  <pageMargins left="0.15748031496062992" right="0.1574803149606299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662"/>
  <sheetViews>
    <sheetView tabSelected="1" zoomScaleNormal="100" zoomScaleSheetLayoutView="100" workbookViewId="0">
      <selection activeCell="F33" sqref="F33:G33"/>
    </sheetView>
  </sheetViews>
  <sheetFormatPr baseColWidth="10" defaultRowHeight="14.4" x14ac:dyDescent="0.3"/>
  <cols>
    <col min="1" max="1" width="2" style="8" customWidth="1"/>
    <col min="2" max="2" width="9.109375" customWidth="1"/>
    <col min="3" max="3" width="9.88671875" customWidth="1"/>
    <col min="4" max="4" width="41.109375" customWidth="1"/>
    <col min="5" max="5" width="22.88671875" style="8" customWidth="1"/>
    <col min="6" max="6" width="13" style="8" customWidth="1"/>
    <col min="7" max="8" width="11.5546875" style="8"/>
    <col min="9" max="9" width="76.33203125" style="8" customWidth="1"/>
    <col min="10" max="28" width="11.5546875" style="8"/>
  </cols>
  <sheetData>
    <row r="1" spans="2:8" s="8" customFormat="1" ht="7.5" customHeight="1" x14ac:dyDescent="0.3"/>
    <row r="2" spans="2:8" s="8" customFormat="1" ht="27.75" customHeight="1" x14ac:dyDescent="0.4">
      <c r="B2" s="78" t="s">
        <v>39</v>
      </c>
      <c r="C2" s="78"/>
      <c r="D2" s="78"/>
      <c r="E2" s="78"/>
      <c r="F2" s="78"/>
      <c r="G2" s="78"/>
      <c r="H2" s="78"/>
    </row>
    <row r="3" spans="2:8" s="8" customFormat="1" ht="9.75" customHeight="1" x14ac:dyDescent="0.3">
      <c r="B3" s="20"/>
      <c r="C3" s="20"/>
      <c r="D3" s="20"/>
      <c r="E3" s="20"/>
      <c r="F3" s="20"/>
      <c r="G3" s="20"/>
      <c r="H3" s="20"/>
    </row>
    <row r="4" spans="2:8" s="8" customFormat="1" ht="16.5" customHeight="1" x14ac:dyDescent="0.3">
      <c r="B4" s="79" t="s">
        <v>15</v>
      </c>
      <c r="C4" s="79"/>
      <c r="D4" s="79"/>
      <c r="E4" s="79"/>
      <c r="F4" s="79"/>
      <c r="G4" s="79"/>
      <c r="H4" s="79"/>
    </row>
    <row r="5" spans="2:8" s="8" customFormat="1" ht="15" customHeight="1" x14ac:dyDescent="0.3">
      <c r="B5" s="18"/>
    </row>
    <row r="6" spans="2:8" s="8" customFormat="1" ht="15" customHeight="1" x14ac:dyDescent="0.3">
      <c r="B6" s="110" t="s">
        <v>16</v>
      </c>
      <c r="C6" s="110"/>
      <c r="D6" s="110"/>
      <c r="E6" s="110"/>
      <c r="F6" s="110"/>
      <c r="G6" s="110"/>
      <c r="H6" s="110"/>
    </row>
    <row r="7" spans="2:8" s="8" customFormat="1" ht="15" customHeight="1" x14ac:dyDescent="0.3">
      <c r="B7" s="110"/>
      <c r="C7" s="110"/>
      <c r="D7" s="110"/>
      <c r="E7" s="110"/>
      <c r="F7" s="110"/>
      <c r="G7" s="110"/>
      <c r="H7" s="110"/>
    </row>
    <row r="8" spans="2:8" s="8" customFormat="1" ht="15" customHeight="1" x14ac:dyDescent="0.3">
      <c r="B8" s="110"/>
      <c r="C8" s="110"/>
      <c r="D8" s="110"/>
      <c r="E8" s="110"/>
      <c r="F8" s="110"/>
      <c r="G8" s="110"/>
      <c r="H8" s="110"/>
    </row>
    <row r="9" spans="2:8" s="8" customFormat="1" ht="15" customHeight="1" x14ac:dyDescent="0.3">
      <c r="B9" s="110"/>
      <c r="C9" s="110"/>
      <c r="D9" s="110"/>
      <c r="E9" s="110"/>
      <c r="F9" s="110"/>
      <c r="G9" s="110"/>
      <c r="H9" s="110"/>
    </row>
    <row r="10" spans="2:8" s="8" customFormat="1" ht="15" customHeight="1" x14ac:dyDescent="0.3">
      <c r="B10" s="110"/>
      <c r="C10" s="110"/>
      <c r="D10" s="110"/>
      <c r="E10" s="110"/>
      <c r="F10" s="110"/>
      <c r="G10" s="110"/>
      <c r="H10" s="110"/>
    </row>
    <row r="11" spans="2:8" s="8" customFormat="1" ht="15" customHeight="1" x14ac:dyDescent="0.3">
      <c r="B11" s="110"/>
      <c r="C11" s="110"/>
      <c r="D11" s="110"/>
      <c r="E11" s="110"/>
      <c r="F11" s="110"/>
      <c r="G11" s="110"/>
      <c r="H11" s="110"/>
    </row>
    <row r="12" spans="2:8" s="8" customFormat="1" ht="15" customHeight="1" x14ac:dyDescent="0.3">
      <c r="B12" s="110"/>
      <c r="C12" s="110"/>
      <c r="D12" s="110"/>
      <c r="E12" s="110"/>
      <c r="F12" s="110"/>
      <c r="G12" s="110"/>
      <c r="H12" s="110"/>
    </row>
    <row r="13" spans="2:8" s="8" customFormat="1" ht="15" customHeight="1" x14ac:dyDescent="0.3">
      <c r="B13" s="110"/>
      <c r="C13" s="110"/>
      <c r="D13" s="110"/>
      <c r="E13" s="110"/>
      <c r="F13" s="110"/>
      <c r="G13" s="110"/>
      <c r="H13" s="110"/>
    </row>
    <row r="14" spans="2:8" s="8" customFormat="1" ht="15" customHeight="1" thickBot="1" x14ac:dyDescent="0.35">
      <c r="B14" s="30"/>
      <c r="C14" s="30"/>
      <c r="D14" s="30"/>
      <c r="E14" s="30"/>
      <c r="F14" s="30"/>
      <c r="G14" s="30"/>
      <c r="H14" s="30"/>
    </row>
    <row r="15" spans="2:8" ht="16.5" customHeight="1" x14ac:dyDescent="0.4">
      <c r="B15" s="93" t="s">
        <v>153</v>
      </c>
      <c r="C15" s="94"/>
      <c r="D15" s="95"/>
      <c r="E15" s="16"/>
      <c r="F15" s="89" t="s">
        <v>25</v>
      </c>
      <c r="G15" s="90"/>
    </row>
    <row r="16" spans="2:8" ht="55.5" customHeight="1" thickBot="1" x14ac:dyDescent="0.45">
      <c r="B16" s="96"/>
      <c r="C16" s="97"/>
      <c r="D16" s="98"/>
      <c r="E16" s="17"/>
      <c r="F16" s="91"/>
      <c r="G16" s="92"/>
    </row>
    <row r="17" spans="2:15" ht="16.2" thickBot="1" x14ac:dyDescent="0.35">
      <c r="B17" s="99" t="s">
        <v>11</v>
      </c>
      <c r="C17" s="100"/>
      <c r="D17" s="101"/>
      <c r="E17" s="12" t="s">
        <v>12</v>
      </c>
      <c r="F17" s="106"/>
      <c r="G17" s="107"/>
    </row>
    <row r="18" spans="2:15" ht="17.399999999999999" customHeight="1" thickBot="1" x14ac:dyDescent="0.45">
      <c r="B18" s="102" t="s">
        <v>146</v>
      </c>
      <c r="C18" s="103"/>
      <c r="D18" s="103"/>
      <c r="E18" s="31" t="str">
        <f>IF(I18="En este capítulo hay alguna partida con precio unitario o partida alzada sin rellenar","Sin importe por errores",+'Modelo de oferta económica'!H49)</f>
        <v>Sin importe por errores</v>
      </c>
      <c r="F18" s="108"/>
      <c r="G18" s="109"/>
      <c r="I18" s="13" t="str">
        <f xml:space="preserve"> IF('Modelo de oferta económica'!I49=0,"","En este capítulo hay alguna partida con precio unitario o partida alzada sin rellenar")</f>
        <v>En este capítulo hay alguna partida con precio unitario o partida alzada sin rellenar</v>
      </c>
      <c r="J18" s="13"/>
      <c r="K18" s="13"/>
      <c r="L18" s="13"/>
      <c r="M18" s="13"/>
      <c r="N18" s="13"/>
      <c r="O18" s="13"/>
    </row>
    <row r="19" spans="2:15" ht="17.399999999999999" customHeight="1" thickBot="1" x14ac:dyDescent="0.45">
      <c r="B19" s="102" t="s">
        <v>193</v>
      </c>
      <c r="C19" s="103"/>
      <c r="D19" s="103"/>
      <c r="E19" s="31" t="str">
        <f>IF(I19="En este capítulo hay alguna partida con precio unitario o partida alzada sin rellenar","Sin importe por errores",+'Modelo de oferta económica'!H55)</f>
        <v>Sin importe por errores</v>
      </c>
      <c r="F19" s="108"/>
      <c r="G19" s="109"/>
      <c r="I19" s="13" t="str">
        <f xml:space="preserve"> IF('Modelo de oferta económica'!I55=0,"","En este capítulo hay alguna partida con precio unitario o partida alzada sin rellenar")</f>
        <v>En este capítulo hay alguna partida con precio unitario o partida alzada sin rellenar</v>
      </c>
    </row>
    <row r="20" spans="2:15" ht="17.399999999999999" customHeight="1" thickBot="1" x14ac:dyDescent="0.45">
      <c r="B20" s="102" t="s">
        <v>147</v>
      </c>
      <c r="C20" s="103"/>
      <c r="D20" s="103"/>
      <c r="E20" s="31" t="str">
        <f>IF(I20="En este capítulo hay alguna partida con precio unitario o partida alzada sin rellenar","Sin importe por errores",+'Modelo de oferta económica'!H65)</f>
        <v>Sin importe por errores</v>
      </c>
      <c r="F20" s="108"/>
      <c r="G20" s="109"/>
      <c r="I20" s="13" t="str">
        <f xml:space="preserve"> IF('Modelo de oferta económica'!I65=0,"","En este capítulo hay alguna partida con precio unitario o partida alzada sin rellenar")</f>
        <v>En este capítulo hay alguna partida con precio unitario o partida alzada sin rellenar</v>
      </c>
    </row>
    <row r="21" spans="2:15" ht="17.399999999999999" customHeight="1" thickBot="1" x14ac:dyDescent="0.45">
      <c r="B21" s="102" t="s">
        <v>194</v>
      </c>
      <c r="C21" s="103"/>
      <c r="D21" s="103"/>
      <c r="E21" s="31" t="str">
        <f>IF(I21="En este capítulo hay alguna partida con precio unitario o partida alzada sin rellenar","Sin importe por errores",+'Modelo de oferta económica'!H107)</f>
        <v>Sin importe por errores</v>
      </c>
      <c r="F21" s="108"/>
      <c r="G21" s="109"/>
      <c r="I21" s="13" t="str">
        <f xml:space="preserve"> IF('Modelo de oferta económica'!I107=0,"","En este capítulo hay alguna partida con precio unitario o partida alzada sin rellenar")</f>
        <v>En este capítulo hay alguna partida con precio unitario o partida alzada sin rellenar</v>
      </c>
    </row>
    <row r="22" spans="2:15" ht="17.399999999999999" customHeight="1" thickBot="1" x14ac:dyDescent="0.45">
      <c r="B22" s="102" t="s">
        <v>195</v>
      </c>
      <c r="C22" s="103"/>
      <c r="D22" s="103"/>
      <c r="E22" s="31" t="str">
        <f>IF(I22="En este capítulo hay alguna partida con precio unitario o partida alzada sin rellenar","Sin importe por errores",+'Modelo de oferta económica'!H141)</f>
        <v>Sin importe por errores</v>
      </c>
      <c r="F22" s="108"/>
      <c r="G22" s="109"/>
      <c r="I22" s="13" t="str">
        <f xml:space="preserve"> IF('Modelo de oferta económica'!I141=0,"","En este capítulo hay alguna partida con precio unitario o partida alzada sin rellenar")</f>
        <v>En este capítulo hay alguna partida con precio unitario o partida alzada sin rellenar</v>
      </c>
    </row>
    <row r="23" spans="2:15" ht="17.399999999999999" customHeight="1" thickBot="1" x14ac:dyDescent="0.45">
      <c r="B23" s="102" t="s">
        <v>150</v>
      </c>
      <c r="C23" s="103"/>
      <c r="D23" s="103"/>
      <c r="E23" s="31" t="str">
        <f>IF(I23="En este capítulo hay alguna partida con precio unitario o partida alzada sin rellenar","Sin importe por errores",+'Modelo de oferta económica'!H155)</f>
        <v>Sin importe por errores</v>
      </c>
      <c r="F23" s="41"/>
      <c r="G23" s="42"/>
      <c r="I23" s="13" t="str">
        <f xml:space="preserve"> IF('Modelo de oferta económica'!I155=0,"","En este capítulo hay alguna partida con precio unitario o partida alzada sin rellenar")</f>
        <v>En este capítulo hay alguna partida con precio unitario o partida alzada sin rellenar</v>
      </c>
    </row>
    <row r="24" spans="2:15" ht="17.399999999999999" customHeight="1" thickBot="1" x14ac:dyDescent="0.45">
      <c r="B24" s="102" t="s">
        <v>151</v>
      </c>
      <c r="C24" s="103"/>
      <c r="D24" s="103"/>
      <c r="E24" s="31" t="str">
        <f>IF(I24="En este capítulo hay alguna partida con precio unitario o partida alzada sin rellenar","Sin importe por errores",+'Modelo de oferta económica'!H201)</f>
        <v>Sin importe por errores</v>
      </c>
      <c r="F24" s="41"/>
      <c r="G24" s="42"/>
      <c r="I24" s="13" t="str">
        <f xml:space="preserve"> IF('Modelo de oferta económica'!I201=0,"","En este capítulo hay alguna partida con precio unitario o partida alzada sin rellenar")</f>
        <v>En este capítulo hay alguna partida con precio unitario o partida alzada sin rellenar</v>
      </c>
    </row>
    <row r="25" spans="2:15" ht="17.399999999999999" customHeight="1" thickBot="1" x14ac:dyDescent="0.45">
      <c r="B25" s="102" t="s">
        <v>152</v>
      </c>
      <c r="C25" s="103"/>
      <c r="D25" s="103"/>
      <c r="E25" s="31" t="str">
        <f>IF(I25="En este capítulo hay alguna partida con precio unitario o partida alzada sin rellenar","Sin importe por errores",+'Modelo de oferta económica'!H251)</f>
        <v>Sin importe por errores</v>
      </c>
      <c r="F25" s="41"/>
      <c r="G25" s="42"/>
      <c r="I25" s="13" t="str">
        <f xml:space="preserve"> IF('Modelo de oferta económica'!I251=0,"","En este capítulo hay alguna partida con precio unitario o partida alzada sin rellenar")</f>
        <v>En este capítulo hay alguna partida con precio unitario o partida alzada sin rellenar</v>
      </c>
    </row>
    <row r="26" spans="2:15" ht="15.75" customHeight="1" thickBot="1" x14ac:dyDescent="0.45">
      <c r="B26" s="14" t="s">
        <v>17</v>
      </c>
      <c r="C26" s="15"/>
      <c r="D26" s="15"/>
      <c r="E26" s="22">
        <f>SUM(E18:E25)</f>
        <v>0</v>
      </c>
      <c r="F26" s="104">
        <v>66514.210000000006</v>
      </c>
      <c r="G26" s="105"/>
      <c r="I26" s="13" t="str">
        <f xml:space="preserve"> IF(E26&gt;F26,"El precio ofertado supera el Precio Máximo de Licitación, oferta NO ADMISIBLE","")</f>
        <v/>
      </c>
    </row>
    <row r="27" spans="2:15" ht="15" thickBot="1" x14ac:dyDescent="0.35">
      <c r="B27" s="8"/>
      <c r="C27" s="8"/>
      <c r="D27" s="8"/>
    </row>
    <row r="28" spans="2:15" ht="15.75" customHeight="1" thickBot="1" x14ac:dyDescent="0.35">
      <c r="B28" s="80" t="s">
        <v>18</v>
      </c>
      <c r="C28" s="81"/>
      <c r="D28" s="81"/>
      <c r="E28" s="82"/>
      <c r="F28" s="19" t="s">
        <v>19</v>
      </c>
      <c r="G28" s="19" t="s">
        <v>20</v>
      </c>
    </row>
    <row r="29" spans="2:15" ht="15" customHeight="1" thickBot="1" x14ac:dyDescent="0.35">
      <c r="B29" s="83"/>
      <c r="C29" s="84"/>
      <c r="D29" s="84"/>
      <c r="E29" s="85"/>
      <c r="F29" s="29"/>
      <c r="G29" s="29"/>
    </row>
    <row r="30" spans="2:15" ht="40.5" customHeight="1" thickBot="1" x14ac:dyDescent="0.35">
      <c r="B30" s="86" t="s">
        <v>21</v>
      </c>
      <c r="C30" s="87"/>
      <c r="D30" s="87"/>
      <c r="E30" s="87"/>
      <c r="F30" s="87"/>
      <c r="G30" s="88"/>
    </row>
    <row r="31" spans="2:15" ht="34.5" customHeight="1" thickBot="1" x14ac:dyDescent="0.35">
      <c r="B31" s="113" t="s">
        <v>22</v>
      </c>
      <c r="C31" s="114"/>
      <c r="D31" s="115"/>
      <c r="E31" s="21" t="s">
        <v>23</v>
      </c>
      <c r="F31" s="111" t="s">
        <v>24</v>
      </c>
      <c r="G31" s="112"/>
    </row>
    <row r="32" spans="2:15" ht="18" customHeight="1" thickBot="1" x14ac:dyDescent="0.35">
      <c r="B32" s="51"/>
      <c r="C32" s="52"/>
      <c r="D32" s="53"/>
      <c r="E32" s="32"/>
      <c r="F32" s="51"/>
      <c r="G32" s="53"/>
    </row>
    <row r="33" spans="2:8" ht="18" customHeight="1" thickBot="1" x14ac:dyDescent="0.35">
      <c r="B33" s="51"/>
      <c r="C33" s="52"/>
      <c r="D33" s="53"/>
      <c r="E33" s="32"/>
      <c r="F33" s="51"/>
      <c r="G33" s="53"/>
    </row>
    <row r="34" spans="2:8" ht="18" customHeight="1" thickBot="1" x14ac:dyDescent="0.35">
      <c r="B34" s="51"/>
      <c r="C34" s="52"/>
      <c r="D34" s="53"/>
      <c r="E34" s="32"/>
      <c r="F34" s="51"/>
      <c r="G34" s="53"/>
    </row>
    <row r="35" spans="2:8" ht="18" customHeight="1" thickBot="1" x14ac:dyDescent="0.35">
      <c r="B35" s="51"/>
      <c r="C35" s="52"/>
      <c r="D35" s="53"/>
      <c r="E35" s="32"/>
      <c r="F35" s="51"/>
      <c r="G35" s="53"/>
    </row>
    <row r="36" spans="2:8" ht="18" customHeight="1" thickBot="1" x14ac:dyDescent="0.35">
      <c r="B36" s="51"/>
      <c r="C36" s="52"/>
      <c r="D36" s="53"/>
      <c r="E36" s="32"/>
      <c r="F36" s="51"/>
      <c r="G36" s="53"/>
    </row>
    <row r="37" spans="2:8" ht="18" customHeight="1" thickBot="1" x14ac:dyDescent="0.35">
      <c r="B37" s="51"/>
      <c r="C37" s="52"/>
      <c r="D37" s="53"/>
      <c r="E37" s="32"/>
      <c r="F37" s="51"/>
      <c r="G37" s="53"/>
    </row>
    <row r="38" spans="2:8" ht="18" customHeight="1" thickBot="1" x14ac:dyDescent="0.35">
      <c r="B38" s="51"/>
      <c r="C38" s="52"/>
      <c r="D38" s="53"/>
      <c r="E38" s="32"/>
      <c r="F38" s="51"/>
      <c r="G38" s="53"/>
    </row>
    <row r="39" spans="2:8" ht="10.5" customHeight="1" x14ac:dyDescent="0.3">
      <c r="B39" s="38"/>
      <c r="C39" s="38"/>
      <c r="D39" s="38"/>
      <c r="E39" s="39"/>
      <c r="F39" s="38"/>
      <c r="G39" s="38"/>
    </row>
    <row r="40" spans="2:8" ht="16.2" x14ac:dyDescent="0.35">
      <c r="B40" s="60" t="s">
        <v>186</v>
      </c>
      <c r="C40" s="60"/>
      <c r="D40" s="60"/>
      <c r="E40" s="60"/>
      <c r="F40" s="60"/>
      <c r="G40" s="60"/>
      <c r="H40" s="60"/>
    </row>
    <row r="41" spans="2:8" ht="9.75" customHeight="1" x14ac:dyDescent="0.35">
      <c r="B41" s="33"/>
      <c r="C41" s="28"/>
      <c r="D41" s="28"/>
      <c r="E41" s="28"/>
      <c r="F41" s="28"/>
      <c r="G41" s="28"/>
      <c r="H41" s="28"/>
    </row>
    <row r="42" spans="2:8" ht="16.2" x14ac:dyDescent="0.35">
      <c r="B42" s="28"/>
      <c r="C42" s="66"/>
      <c r="D42" s="67"/>
      <c r="E42" s="68"/>
      <c r="F42" s="28"/>
      <c r="G42" s="28"/>
      <c r="H42" s="28"/>
    </row>
    <row r="43" spans="2:8" ht="16.2" x14ac:dyDescent="0.35">
      <c r="B43" s="28"/>
      <c r="C43" s="69"/>
      <c r="D43" s="70"/>
      <c r="E43" s="71"/>
      <c r="F43" s="28"/>
      <c r="G43" s="28"/>
      <c r="H43" s="28"/>
    </row>
    <row r="44" spans="2:8" ht="16.2" x14ac:dyDescent="0.35">
      <c r="B44" s="28"/>
      <c r="C44" s="69"/>
      <c r="D44" s="70"/>
      <c r="E44" s="71"/>
      <c r="F44" s="28"/>
      <c r="G44" s="28"/>
      <c r="H44" s="28"/>
    </row>
    <row r="45" spans="2:8" ht="16.2" x14ac:dyDescent="0.35">
      <c r="B45" s="28"/>
      <c r="C45" s="72"/>
      <c r="D45" s="73"/>
      <c r="E45" s="74"/>
      <c r="F45" s="28"/>
      <c r="G45" s="28"/>
      <c r="H45" s="28"/>
    </row>
    <row r="46" spans="2:8" ht="16.2" x14ac:dyDescent="0.35">
      <c r="B46" s="28"/>
      <c r="C46" s="28"/>
      <c r="D46" s="28"/>
      <c r="E46" s="28"/>
      <c r="F46" s="28"/>
      <c r="G46" s="28"/>
      <c r="H46" s="28"/>
    </row>
    <row r="47" spans="2:8" ht="16.2" x14ac:dyDescent="0.35">
      <c r="B47" s="28"/>
      <c r="C47" s="28"/>
      <c r="D47" s="28"/>
      <c r="E47" s="28"/>
      <c r="F47" s="28"/>
      <c r="G47" s="28"/>
      <c r="H47" s="28"/>
    </row>
    <row r="48" spans="2:8" ht="15" thickBot="1" x14ac:dyDescent="0.35">
      <c r="B48" s="8"/>
      <c r="C48" s="8"/>
    </row>
    <row r="49" spans="2:10" ht="27" customHeight="1" thickBot="1" x14ac:dyDescent="0.35">
      <c r="B49" s="54" t="s">
        <v>0</v>
      </c>
      <c r="C49" s="55"/>
      <c r="D49" s="64" t="s">
        <v>60</v>
      </c>
      <c r="E49" s="65"/>
      <c r="F49" s="65"/>
      <c r="G49" s="65"/>
      <c r="H49" s="7">
        <f>SUM(H52)</f>
        <v>0</v>
      </c>
      <c r="I49" s="23">
        <f xml:space="preserve"> COUNTIF(I52:I53,"Es necesario completar el precio de esta partida, introduciendo un valor en la celda en naranja")</f>
        <v>1</v>
      </c>
    </row>
    <row r="50" spans="2:10" ht="9.9" customHeight="1" thickBot="1" x14ac:dyDescent="0.35">
      <c r="D50" s="5"/>
      <c r="E50"/>
      <c r="F50" s="9"/>
      <c r="G50"/>
      <c r="H50" s="1"/>
      <c r="I50" s="24"/>
    </row>
    <row r="51" spans="2:10" ht="15.75" customHeight="1" thickBot="1" x14ac:dyDescent="0.35">
      <c r="B51" s="56" t="s">
        <v>1</v>
      </c>
      <c r="C51" s="57"/>
      <c r="D51" s="57"/>
      <c r="E51" s="57"/>
      <c r="F51" s="11" t="s">
        <v>14</v>
      </c>
      <c r="G51" s="2" t="s">
        <v>3</v>
      </c>
      <c r="H51" s="2" t="s">
        <v>4</v>
      </c>
      <c r="I51" s="24"/>
      <c r="J51" s="25">
        <f>ROUND('Modelo de oferta económica'!F52,2)</f>
        <v>0</v>
      </c>
    </row>
    <row r="52" spans="2:10" ht="15" thickBot="1" x14ac:dyDescent="0.35">
      <c r="B52" s="40" t="s">
        <v>40</v>
      </c>
      <c r="C52" s="3" t="s">
        <v>13</v>
      </c>
      <c r="D52" s="58" t="s">
        <v>67</v>
      </c>
      <c r="E52" s="59"/>
      <c r="F52" s="43"/>
      <c r="G52" s="3">
        <v>1</v>
      </c>
      <c r="H52" s="44">
        <f>ROUND('Modelo de oferta económica'!J51*G52,2)</f>
        <v>0</v>
      </c>
      <c r="I52" s="26" t="str">
        <f>IF(ISBLANK('Modelo de oferta económica'!F52),"Es necesario completar el precio de esta partida, introduciendo un valor en la celda en naranja","")</f>
        <v>Es necesario completar el precio de esta partida, introduciendo un valor en la celda en naranja</v>
      </c>
      <c r="J52" s="27"/>
    </row>
    <row r="53" spans="2:10" ht="34.950000000000003" customHeight="1" thickBot="1" x14ac:dyDescent="0.35">
      <c r="B53" s="75" t="s">
        <v>144</v>
      </c>
      <c r="C53" s="76"/>
      <c r="D53" s="76"/>
      <c r="E53" s="76"/>
      <c r="F53" s="76"/>
      <c r="G53" s="76"/>
      <c r="H53" s="77"/>
      <c r="I53" s="24"/>
      <c r="J53" s="27"/>
    </row>
    <row r="54" spans="2:10" ht="9.9" customHeight="1" thickBot="1" x14ac:dyDescent="0.35">
      <c r="B54" s="6"/>
      <c r="C54" s="6"/>
      <c r="D54" s="6"/>
      <c r="E54" s="6"/>
      <c r="F54" s="10"/>
      <c r="G54" s="6"/>
      <c r="H54" s="6"/>
      <c r="I54" s="24"/>
      <c r="J54" s="27"/>
    </row>
    <row r="55" spans="2:10" ht="27.75" customHeight="1" thickBot="1" x14ac:dyDescent="0.35">
      <c r="B55" s="54" t="s">
        <v>6</v>
      </c>
      <c r="C55" s="55"/>
      <c r="D55" s="64" t="s">
        <v>61</v>
      </c>
      <c r="E55" s="65"/>
      <c r="F55" s="65"/>
      <c r="G55" s="65"/>
      <c r="H55" s="7">
        <f>+H58+H62</f>
        <v>0</v>
      </c>
      <c r="I55" s="23">
        <f xml:space="preserve"> COUNTIF(I58:I63,"Es necesario completar el precio de esta partida, introduciendo un valor en la celda en naranja")</f>
        <v>2</v>
      </c>
      <c r="J55" s="27"/>
    </row>
    <row r="56" spans="2:10" ht="9.9" customHeight="1" thickBot="1" x14ac:dyDescent="0.35">
      <c r="E56"/>
      <c r="F56" s="9"/>
      <c r="G56"/>
      <c r="H56" s="1"/>
      <c r="J56" s="27"/>
    </row>
    <row r="57" spans="2:10" ht="15.75" customHeight="1" thickBot="1" x14ac:dyDescent="0.35">
      <c r="B57" s="56" t="s">
        <v>1</v>
      </c>
      <c r="C57" s="57"/>
      <c r="D57" s="57"/>
      <c r="E57" s="57"/>
      <c r="F57" s="11" t="s">
        <v>14</v>
      </c>
      <c r="G57" s="2" t="s">
        <v>3</v>
      </c>
      <c r="H57" s="2" t="s">
        <v>4</v>
      </c>
      <c r="J57" s="25">
        <f>ROUND(F58,2)</f>
        <v>0</v>
      </c>
    </row>
    <row r="58" spans="2:10" ht="15" thickBot="1" x14ac:dyDescent="0.35">
      <c r="B58" s="40" t="s">
        <v>41</v>
      </c>
      <c r="C58" s="3" t="s">
        <v>13</v>
      </c>
      <c r="D58" s="58" t="s">
        <v>68</v>
      </c>
      <c r="E58" s="59"/>
      <c r="F58" s="43"/>
      <c r="G58" s="3">
        <v>1</v>
      </c>
      <c r="H58" s="44">
        <f>ROUND(J57*G58,2)</f>
        <v>0</v>
      </c>
      <c r="I58" s="26" t="str">
        <f>IF(ISBLANK('Modelo de oferta económica'!F58),"Es necesario completar el precio de esta partida, introduciendo un valor en la celda en naranja","")</f>
        <v>Es necesario completar el precio de esta partida, introduciendo un valor en la celda en naranja</v>
      </c>
      <c r="J58" s="27"/>
    </row>
    <row r="59" spans="2:10" ht="36.6" customHeight="1" thickBot="1" x14ac:dyDescent="0.35">
      <c r="B59" s="75" t="s">
        <v>196</v>
      </c>
      <c r="C59" s="76"/>
      <c r="D59" s="76"/>
      <c r="E59" s="76"/>
      <c r="F59" s="76"/>
      <c r="G59" s="76"/>
      <c r="H59" s="77"/>
    </row>
    <row r="60" spans="2:10" ht="9.9" customHeight="1" thickBot="1" x14ac:dyDescent="0.35">
      <c r="D60" s="5"/>
      <c r="E60"/>
      <c r="F60" s="9"/>
      <c r="G60"/>
      <c r="H60" s="4"/>
      <c r="J60" s="27"/>
    </row>
    <row r="61" spans="2:10" ht="15.75" customHeight="1" thickBot="1" x14ac:dyDescent="0.35">
      <c r="B61" s="56" t="s">
        <v>1</v>
      </c>
      <c r="C61" s="57"/>
      <c r="D61" s="57"/>
      <c r="E61" s="57"/>
      <c r="F61" s="11" t="s">
        <v>2</v>
      </c>
      <c r="G61" s="2" t="s">
        <v>3</v>
      </c>
      <c r="H61" s="2" t="s">
        <v>4</v>
      </c>
      <c r="J61" s="25">
        <f>ROUND(F62,2)</f>
        <v>0</v>
      </c>
    </row>
    <row r="62" spans="2:10" ht="15" thickBot="1" x14ac:dyDescent="0.35">
      <c r="B62" s="40" t="s">
        <v>42</v>
      </c>
      <c r="C62" s="3" t="s">
        <v>58</v>
      </c>
      <c r="D62" s="58" t="s">
        <v>69</v>
      </c>
      <c r="E62" s="59"/>
      <c r="F62" s="43"/>
      <c r="G62" s="45">
        <v>78</v>
      </c>
      <c r="H62" s="44">
        <f>ROUND(J61*G62,2)</f>
        <v>0</v>
      </c>
      <c r="I62" s="26" t="str">
        <f>IF(ISBLANK('Modelo de oferta económica'!F62),"Es necesario completar el precio de esta partida, introduciendo un valor en la celda en naranja","")</f>
        <v>Es necesario completar el precio de esta partida, introduciendo un valor en la celda en naranja</v>
      </c>
      <c r="J62" s="27"/>
    </row>
    <row r="63" spans="2:10" ht="45.75" customHeight="1" thickBot="1" x14ac:dyDescent="0.35">
      <c r="B63" s="75" t="s">
        <v>187</v>
      </c>
      <c r="C63" s="76"/>
      <c r="D63" s="76"/>
      <c r="E63" s="76"/>
      <c r="F63" s="76"/>
      <c r="G63" s="76"/>
      <c r="H63" s="77"/>
      <c r="J63" s="27"/>
    </row>
    <row r="64" spans="2:10" ht="9" customHeight="1" thickBot="1" x14ac:dyDescent="0.35"/>
    <row r="65" spans="2:10" ht="27" customHeight="1" thickBot="1" x14ac:dyDescent="0.35">
      <c r="B65" s="54" t="s">
        <v>7</v>
      </c>
      <c r="C65" s="55"/>
      <c r="D65" s="64" t="s">
        <v>148</v>
      </c>
      <c r="E65" s="65"/>
      <c r="F65" s="65"/>
      <c r="G65" s="65"/>
      <c r="H65" s="7">
        <f>+H68++H72+H76+H80+H84+H88+H92+H96+H100+H104</f>
        <v>0</v>
      </c>
      <c r="I65" s="23">
        <f xml:space="preserve"> COUNTIF(I68:I105,"Es necesario completar el precio de esta partida, introduciendo un valor en la celda en naranja")</f>
        <v>10</v>
      </c>
    </row>
    <row r="66" spans="2:10" ht="9.9" customHeight="1" thickBot="1" x14ac:dyDescent="0.35">
      <c r="E66"/>
      <c r="F66" s="9"/>
      <c r="G66"/>
      <c r="H66" s="1"/>
    </row>
    <row r="67" spans="2:10" ht="15.75" customHeight="1" thickBot="1" x14ac:dyDescent="0.35">
      <c r="B67" s="56" t="s">
        <v>1</v>
      </c>
      <c r="C67" s="57"/>
      <c r="D67" s="57"/>
      <c r="E67" s="57"/>
      <c r="F67" s="11" t="s">
        <v>2</v>
      </c>
      <c r="G67" s="2" t="s">
        <v>3</v>
      </c>
      <c r="H67" s="2" t="s">
        <v>4</v>
      </c>
      <c r="J67" s="25">
        <f>ROUND(F68,2)</f>
        <v>0</v>
      </c>
    </row>
    <row r="68" spans="2:10" ht="15" thickBot="1" x14ac:dyDescent="0.35">
      <c r="B68" s="40" t="s">
        <v>43</v>
      </c>
      <c r="C68" s="3" t="s">
        <v>58</v>
      </c>
      <c r="D68" s="58" t="s">
        <v>70</v>
      </c>
      <c r="E68" s="59"/>
      <c r="F68" s="43"/>
      <c r="G68" s="45">
        <v>60</v>
      </c>
      <c r="H68" s="44">
        <f>ROUND(J67*G68,2)</f>
        <v>0</v>
      </c>
      <c r="I68" s="26" t="str">
        <f>IF(ISBLANK('Modelo de oferta económica'!F68),"Es necesario completar el precio de esta partida, introduciendo un valor en la celda en naranja","")</f>
        <v>Es necesario completar el precio de esta partida, introduciendo un valor en la celda en naranja</v>
      </c>
    </row>
    <row r="69" spans="2:10" ht="15" customHeight="1" thickBot="1" x14ac:dyDescent="0.35">
      <c r="B69" s="61" t="s">
        <v>63</v>
      </c>
      <c r="C69" s="62"/>
      <c r="D69" s="62"/>
      <c r="E69" s="62"/>
      <c r="F69" s="62"/>
      <c r="G69" s="62"/>
      <c r="H69" s="63"/>
    </row>
    <row r="70" spans="2:10" ht="9.9" customHeight="1" thickBot="1" x14ac:dyDescent="0.35">
      <c r="E70"/>
      <c r="F70" s="9"/>
      <c r="G70"/>
      <c r="H70" s="1"/>
    </row>
    <row r="71" spans="2:10" ht="15.75" customHeight="1" thickBot="1" x14ac:dyDescent="0.35">
      <c r="B71" s="56" t="s">
        <v>1</v>
      </c>
      <c r="C71" s="57"/>
      <c r="D71" s="57"/>
      <c r="E71" s="57"/>
      <c r="F71" s="11" t="s">
        <v>2</v>
      </c>
      <c r="G71" s="2" t="s">
        <v>3</v>
      </c>
      <c r="H71" s="2" t="s">
        <v>4</v>
      </c>
      <c r="J71" s="25">
        <f>ROUND(F72,2)</f>
        <v>0</v>
      </c>
    </row>
    <row r="72" spans="2:10" ht="15" thickBot="1" x14ac:dyDescent="0.35">
      <c r="B72" s="40" t="s">
        <v>44</v>
      </c>
      <c r="C72" s="3" t="s">
        <v>62</v>
      </c>
      <c r="D72" s="58" t="s">
        <v>71</v>
      </c>
      <c r="E72" s="59"/>
      <c r="F72" s="43"/>
      <c r="G72" s="3">
        <v>2</v>
      </c>
      <c r="H72" s="44">
        <f>ROUND(J71*G72,2)</f>
        <v>0</v>
      </c>
      <c r="I72" s="26" t="str">
        <f>IF(ISBLANK('Modelo de oferta económica'!F72),"Es necesario completar el precio de esta partida, introduciendo un valor en la celda en naranja","")</f>
        <v>Es necesario completar el precio de esta partida, introduciendo un valor en la celda en naranja</v>
      </c>
    </row>
    <row r="73" spans="2:10" ht="27" customHeight="1" thickBot="1" x14ac:dyDescent="0.35">
      <c r="B73" s="61" t="s">
        <v>64</v>
      </c>
      <c r="C73" s="62"/>
      <c r="D73" s="62"/>
      <c r="E73" s="62"/>
      <c r="F73" s="62"/>
      <c r="G73" s="62"/>
      <c r="H73" s="63"/>
    </row>
    <row r="74" spans="2:10" ht="9.9" customHeight="1" thickBot="1" x14ac:dyDescent="0.35">
      <c r="E74"/>
      <c r="F74" s="9"/>
      <c r="G74"/>
      <c r="H74" s="1"/>
    </row>
    <row r="75" spans="2:10" ht="15.75" customHeight="1" thickBot="1" x14ac:dyDescent="0.35">
      <c r="B75" s="56" t="s">
        <v>1</v>
      </c>
      <c r="C75" s="57"/>
      <c r="D75" s="57"/>
      <c r="E75" s="57"/>
      <c r="F75" s="11" t="s">
        <v>2</v>
      </c>
      <c r="G75" s="2" t="s">
        <v>3</v>
      </c>
      <c r="H75" s="2" t="s">
        <v>4</v>
      </c>
      <c r="J75" s="25">
        <f>ROUND(F76,2)</f>
        <v>0</v>
      </c>
    </row>
    <row r="76" spans="2:10" ht="15" thickBot="1" x14ac:dyDescent="0.35">
      <c r="B76" s="40" t="s">
        <v>45</v>
      </c>
      <c r="C76" s="3" t="s">
        <v>62</v>
      </c>
      <c r="D76" s="58" t="s">
        <v>72</v>
      </c>
      <c r="E76" s="59"/>
      <c r="F76" s="43"/>
      <c r="G76" s="3">
        <v>1</v>
      </c>
      <c r="H76" s="44">
        <f>ROUND(J75*G76,2)</f>
        <v>0</v>
      </c>
      <c r="I76" s="26" t="str">
        <f>IF(ISBLANK('Modelo de oferta económica'!F76),"Es necesario completar el precio de esta partida, introduciendo un valor en la celda en naranja","")</f>
        <v>Es necesario completar el precio de esta partida, introduciendo un valor en la celda en naranja</v>
      </c>
    </row>
    <row r="77" spans="2:10" ht="28.2" customHeight="1" thickBot="1" x14ac:dyDescent="0.35">
      <c r="B77" s="61" t="s">
        <v>188</v>
      </c>
      <c r="C77" s="62"/>
      <c r="D77" s="62"/>
      <c r="E77" s="62"/>
      <c r="F77" s="62"/>
      <c r="G77" s="62"/>
      <c r="H77" s="63"/>
    </row>
    <row r="78" spans="2:10" ht="9.9" customHeight="1" thickBot="1" x14ac:dyDescent="0.35">
      <c r="E78"/>
      <c r="F78" s="9"/>
      <c r="G78"/>
      <c r="H78" s="1"/>
    </row>
    <row r="79" spans="2:10" ht="15.75" customHeight="1" thickBot="1" x14ac:dyDescent="0.35">
      <c r="B79" s="56" t="s">
        <v>1</v>
      </c>
      <c r="C79" s="57"/>
      <c r="D79" s="57"/>
      <c r="E79" s="57"/>
      <c r="F79" s="11" t="s">
        <v>2</v>
      </c>
      <c r="G79" s="2" t="s">
        <v>3</v>
      </c>
      <c r="H79" s="2" t="s">
        <v>4</v>
      </c>
      <c r="J79" s="25">
        <f>ROUND(F80,2)</f>
        <v>0</v>
      </c>
    </row>
    <row r="80" spans="2:10" ht="15" thickBot="1" x14ac:dyDescent="0.35">
      <c r="B80" s="40" t="s">
        <v>46</v>
      </c>
      <c r="C80" s="3" t="s">
        <v>58</v>
      </c>
      <c r="D80" s="58" t="s">
        <v>73</v>
      </c>
      <c r="E80" s="59"/>
      <c r="F80" s="43"/>
      <c r="G80" s="45">
        <v>40</v>
      </c>
      <c r="H80" s="44">
        <f>ROUND(J79*G80,2)</f>
        <v>0</v>
      </c>
      <c r="I80" s="26" t="str">
        <f>IF(ISBLANK('Modelo de oferta económica'!F80),"Es necesario completar el precio de esta partida, introduciendo un valor en la celda en naranja","")</f>
        <v>Es necesario completar el precio de esta partida, introduciendo un valor en la celda en naranja</v>
      </c>
    </row>
    <row r="81" spans="2:10" ht="15" customHeight="1" thickBot="1" x14ac:dyDescent="0.35">
      <c r="B81" s="61" t="s">
        <v>65</v>
      </c>
      <c r="C81" s="62"/>
      <c r="D81" s="62"/>
      <c r="E81" s="62"/>
      <c r="F81" s="62"/>
      <c r="G81" s="62"/>
      <c r="H81" s="63"/>
    </row>
    <row r="82" spans="2:10" ht="9.9" customHeight="1" thickBot="1" x14ac:dyDescent="0.35">
      <c r="E82"/>
      <c r="F82" s="9"/>
      <c r="G82"/>
      <c r="H82" s="1"/>
    </row>
    <row r="83" spans="2:10" ht="15.75" customHeight="1" thickBot="1" x14ac:dyDescent="0.35">
      <c r="B83" s="56" t="s">
        <v>1</v>
      </c>
      <c r="C83" s="57"/>
      <c r="D83" s="57"/>
      <c r="E83" s="57"/>
      <c r="F83" s="11" t="s">
        <v>2</v>
      </c>
      <c r="G83" s="2" t="s">
        <v>3</v>
      </c>
      <c r="H83" s="2" t="s">
        <v>4</v>
      </c>
      <c r="J83" s="25">
        <f>ROUND(F84,2)</f>
        <v>0</v>
      </c>
    </row>
    <row r="84" spans="2:10" ht="15" thickBot="1" x14ac:dyDescent="0.35">
      <c r="B84" s="40" t="s">
        <v>47</v>
      </c>
      <c r="C84" s="3" t="s">
        <v>58</v>
      </c>
      <c r="D84" s="58" t="s">
        <v>74</v>
      </c>
      <c r="E84" s="59"/>
      <c r="F84" s="43"/>
      <c r="G84" s="45">
        <v>20</v>
      </c>
      <c r="H84" s="44">
        <f>ROUND(J83*G84,2)</f>
        <v>0</v>
      </c>
      <c r="I84" s="26" t="str">
        <f>IF(ISBLANK('Modelo de oferta económica'!F84),"Es necesario completar el precio de esta partida, introduciendo un valor en la celda en naranja","")</f>
        <v>Es necesario completar el precio de esta partida, introduciendo un valor en la celda en naranja</v>
      </c>
    </row>
    <row r="85" spans="2:10" ht="15" customHeight="1" thickBot="1" x14ac:dyDescent="0.35">
      <c r="B85" s="75" t="s">
        <v>79</v>
      </c>
      <c r="C85" s="76"/>
      <c r="D85" s="76"/>
      <c r="E85" s="76"/>
      <c r="F85" s="76"/>
      <c r="G85" s="76"/>
      <c r="H85" s="77"/>
    </row>
    <row r="86" spans="2:10" ht="9.9" customHeight="1" thickBot="1" x14ac:dyDescent="0.35">
      <c r="E86"/>
      <c r="F86" s="9"/>
      <c r="G86"/>
      <c r="H86" s="1"/>
    </row>
    <row r="87" spans="2:10" ht="15.75" customHeight="1" thickBot="1" x14ac:dyDescent="0.35">
      <c r="B87" s="56" t="s">
        <v>1</v>
      </c>
      <c r="C87" s="57"/>
      <c r="D87" s="57"/>
      <c r="E87" s="57"/>
      <c r="F87" s="11" t="s">
        <v>2</v>
      </c>
      <c r="G87" s="2" t="s">
        <v>3</v>
      </c>
      <c r="H87" s="2" t="s">
        <v>4</v>
      </c>
      <c r="J87" s="25">
        <f>ROUND(F88,2)</f>
        <v>0</v>
      </c>
    </row>
    <row r="88" spans="2:10" ht="15" thickBot="1" x14ac:dyDescent="0.35">
      <c r="B88" s="40" t="s">
        <v>48</v>
      </c>
      <c r="C88" s="3" t="s">
        <v>5</v>
      </c>
      <c r="D88" s="58" t="s">
        <v>75</v>
      </c>
      <c r="E88" s="59"/>
      <c r="F88" s="43"/>
      <c r="G88" s="45">
        <v>22</v>
      </c>
      <c r="H88" s="44">
        <f>ROUND(J87*G88,2)</f>
        <v>0</v>
      </c>
      <c r="I88" s="26" t="str">
        <f>IF(ISBLANK('Modelo de oferta económica'!F88),"Es necesario completar el precio de esta partida, introduciendo un valor en la celda en naranja","")</f>
        <v>Es necesario completar el precio de esta partida, introduciendo un valor en la celda en naranja</v>
      </c>
    </row>
    <row r="89" spans="2:10" ht="33.75" customHeight="1" thickBot="1" x14ac:dyDescent="0.35">
      <c r="B89" s="61" t="s">
        <v>66</v>
      </c>
      <c r="C89" s="62"/>
      <c r="D89" s="62"/>
      <c r="E89" s="62"/>
      <c r="F89" s="62"/>
      <c r="G89" s="62"/>
      <c r="H89" s="63"/>
    </row>
    <row r="90" spans="2:10" ht="9.9" customHeight="1" thickBot="1" x14ac:dyDescent="0.35">
      <c r="E90"/>
      <c r="F90" s="9"/>
      <c r="G90"/>
      <c r="H90" s="1"/>
    </row>
    <row r="91" spans="2:10" ht="15.75" customHeight="1" thickBot="1" x14ac:dyDescent="0.35">
      <c r="B91" s="56" t="s">
        <v>1</v>
      </c>
      <c r="C91" s="57"/>
      <c r="D91" s="57"/>
      <c r="E91" s="57"/>
      <c r="F91" s="11" t="s">
        <v>2</v>
      </c>
      <c r="G91" s="2" t="s">
        <v>3</v>
      </c>
      <c r="H91" s="2" t="s">
        <v>4</v>
      </c>
      <c r="J91" s="25">
        <f>ROUND(F92,2)</f>
        <v>0</v>
      </c>
    </row>
    <row r="92" spans="2:10" ht="15" thickBot="1" x14ac:dyDescent="0.35">
      <c r="B92" s="40" t="s">
        <v>49</v>
      </c>
      <c r="C92" s="3" t="s">
        <v>5</v>
      </c>
      <c r="D92" s="58" t="s">
        <v>78</v>
      </c>
      <c r="E92" s="59"/>
      <c r="F92" s="43"/>
      <c r="G92" s="45">
        <v>22</v>
      </c>
      <c r="H92" s="44">
        <f>ROUND(J91*G92,2)</f>
        <v>0</v>
      </c>
      <c r="I92" s="26" t="str">
        <f>IF(ISBLANK('Modelo de oferta económica'!F92),"Es necesario completar el precio de esta partida, introduciendo un valor en la celda en naranja","")</f>
        <v>Es necesario completar el precio de esta partida, introduciendo un valor en la celda en naranja</v>
      </c>
    </row>
    <row r="93" spans="2:10" ht="15" customHeight="1" thickBot="1" x14ac:dyDescent="0.35">
      <c r="B93" s="61" t="s">
        <v>77</v>
      </c>
      <c r="C93" s="62"/>
      <c r="D93" s="62"/>
      <c r="E93" s="62"/>
      <c r="F93" s="62"/>
      <c r="G93" s="62"/>
      <c r="H93" s="63"/>
    </row>
    <row r="94" spans="2:10" ht="9.9" customHeight="1" thickBot="1" x14ac:dyDescent="0.35">
      <c r="E94"/>
      <c r="F94" s="9"/>
      <c r="G94"/>
      <c r="H94" s="1"/>
    </row>
    <row r="95" spans="2:10" ht="15.75" customHeight="1" thickBot="1" x14ac:dyDescent="0.35">
      <c r="B95" s="56" t="s">
        <v>1</v>
      </c>
      <c r="C95" s="57"/>
      <c r="D95" s="57"/>
      <c r="E95" s="57"/>
      <c r="F95" s="11" t="s">
        <v>2</v>
      </c>
      <c r="G95" s="2" t="s">
        <v>3</v>
      </c>
      <c r="H95" s="2" t="s">
        <v>4</v>
      </c>
      <c r="J95" s="25">
        <f>ROUND(F96,2)</f>
        <v>0</v>
      </c>
    </row>
    <row r="96" spans="2:10" ht="15" thickBot="1" x14ac:dyDescent="0.35">
      <c r="B96" s="40" t="s">
        <v>50</v>
      </c>
      <c r="C96" s="3" t="s">
        <v>5</v>
      </c>
      <c r="D96" s="58" t="s">
        <v>80</v>
      </c>
      <c r="E96" s="59"/>
      <c r="F96" s="43"/>
      <c r="G96" s="45">
        <v>14</v>
      </c>
      <c r="H96" s="44">
        <f>ROUND(J95*G96,2)</f>
        <v>0</v>
      </c>
      <c r="I96" s="26" t="str">
        <f>IF(ISBLANK('Modelo de oferta económica'!F96),"Es necesario completar el precio de esta partida, introduciendo un valor en la celda en naranja","")</f>
        <v>Es necesario completar el precio de esta partida, introduciendo un valor en la celda en naranja</v>
      </c>
    </row>
    <row r="97" spans="2:10" ht="28.2" customHeight="1" thickBot="1" x14ac:dyDescent="0.35">
      <c r="B97" s="61" t="s">
        <v>76</v>
      </c>
      <c r="C97" s="62"/>
      <c r="D97" s="62"/>
      <c r="E97" s="62"/>
      <c r="F97" s="62"/>
      <c r="G97" s="62"/>
      <c r="H97" s="63"/>
    </row>
    <row r="98" spans="2:10" ht="9.9" customHeight="1" thickBot="1" x14ac:dyDescent="0.35">
      <c r="E98"/>
      <c r="F98" s="9"/>
      <c r="G98"/>
      <c r="H98" s="1"/>
    </row>
    <row r="99" spans="2:10" ht="15.75" customHeight="1" thickBot="1" x14ac:dyDescent="0.35">
      <c r="B99" s="56" t="s">
        <v>1</v>
      </c>
      <c r="C99" s="57"/>
      <c r="D99" s="57"/>
      <c r="E99" s="57"/>
      <c r="F99" s="11" t="s">
        <v>2</v>
      </c>
      <c r="G99" s="2" t="s">
        <v>3</v>
      </c>
      <c r="H99" s="2" t="s">
        <v>4</v>
      </c>
      <c r="J99" s="25">
        <f>ROUND(F100,2)</f>
        <v>0</v>
      </c>
    </row>
    <row r="100" spans="2:10" ht="15" thickBot="1" x14ac:dyDescent="0.35">
      <c r="B100" s="40" t="s">
        <v>51</v>
      </c>
      <c r="C100" s="3" t="s">
        <v>5</v>
      </c>
      <c r="D100" s="58" t="s">
        <v>81</v>
      </c>
      <c r="E100" s="59"/>
      <c r="F100" s="43"/>
      <c r="G100" s="45">
        <v>8.5</v>
      </c>
      <c r="H100" s="44">
        <f>ROUND(J99*G100,2)</f>
        <v>0</v>
      </c>
      <c r="I100" s="26" t="str">
        <f>IF(ISBLANK('Modelo de oferta económica'!F100),"Es necesario completar el precio de esta partida, introduciendo un valor en la celda en naranja","")</f>
        <v>Es necesario completar el precio de esta partida, introduciendo un valor en la celda en naranja</v>
      </c>
    </row>
    <row r="101" spans="2:10" ht="15" customHeight="1" thickBot="1" x14ac:dyDescent="0.35">
      <c r="B101" s="61" t="s">
        <v>176</v>
      </c>
      <c r="C101" s="62"/>
      <c r="D101" s="62"/>
      <c r="E101" s="62"/>
      <c r="F101" s="62"/>
      <c r="G101" s="62"/>
      <c r="H101" s="63"/>
    </row>
    <row r="102" spans="2:10" ht="9.9" customHeight="1" thickBot="1" x14ac:dyDescent="0.35">
      <c r="E102"/>
      <c r="F102" s="9"/>
      <c r="G102"/>
      <c r="H102" s="1"/>
    </row>
    <row r="103" spans="2:10" ht="15.75" customHeight="1" thickBot="1" x14ac:dyDescent="0.35">
      <c r="B103" s="56" t="s">
        <v>1</v>
      </c>
      <c r="C103" s="57"/>
      <c r="D103" s="57"/>
      <c r="E103" s="57"/>
      <c r="F103" s="11" t="s">
        <v>2</v>
      </c>
      <c r="G103" s="2" t="s">
        <v>3</v>
      </c>
      <c r="H103" s="2" t="s">
        <v>4</v>
      </c>
      <c r="J103" s="25">
        <f>ROUND(F104,2)</f>
        <v>0</v>
      </c>
    </row>
    <row r="104" spans="2:10" ht="15" thickBot="1" x14ac:dyDescent="0.35">
      <c r="B104" s="40" t="s">
        <v>52</v>
      </c>
      <c r="C104" s="3" t="s">
        <v>59</v>
      </c>
      <c r="D104" s="58" t="s">
        <v>82</v>
      </c>
      <c r="E104" s="59"/>
      <c r="F104" s="43"/>
      <c r="G104" s="3">
        <v>86.41</v>
      </c>
      <c r="H104" s="44">
        <f>ROUND(J103*G104,2)</f>
        <v>0</v>
      </c>
      <c r="I104" s="26" t="str">
        <f>IF(ISBLANK('Modelo de oferta económica'!F104),"Es necesario completar el precio de esta partida, introduciendo un valor en la celda en naranja","")</f>
        <v>Es necesario completar el precio de esta partida, introduciendo un valor en la celda en naranja</v>
      </c>
    </row>
    <row r="105" spans="2:10" ht="70.5" customHeight="1" thickBot="1" x14ac:dyDescent="0.35">
      <c r="B105" s="75" t="s">
        <v>197</v>
      </c>
      <c r="C105" s="76"/>
      <c r="D105" s="76"/>
      <c r="E105" s="76"/>
      <c r="F105" s="76"/>
      <c r="G105" s="76"/>
      <c r="H105" s="77"/>
    </row>
    <row r="106" spans="2:10" ht="9.9" customHeight="1" thickBot="1" x14ac:dyDescent="0.35">
      <c r="E106"/>
      <c r="F106" s="9"/>
      <c r="G106"/>
      <c r="H106" s="1"/>
    </row>
    <row r="107" spans="2:10" ht="27" customHeight="1" thickBot="1" x14ac:dyDescent="0.35">
      <c r="B107" s="54" t="s">
        <v>8</v>
      </c>
      <c r="C107" s="55"/>
      <c r="D107" s="64" t="s">
        <v>189</v>
      </c>
      <c r="E107" s="65"/>
      <c r="F107" s="65"/>
      <c r="G107" s="65"/>
      <c r="H107" s="7">
        <f>+H110+H114+H118+H122+H126+H130+H134+H138</f>
        <v>0</v>
      </c>
      <c r="I107" s="23">
        <f xml:space="preserve"> COUNTIF(I110:I139,"Es necesario completar el precio de esta partida, introduciendo un valor en la celda en naranja")</f>
        <v>8</v>
      </c>
    </row>
    <row r="108" spans="2:10" ht="9.9" customHeight="1" thickBot="1" x14ac:dyDescent="0.35">
      <c r="E108"/>
      <c r="F108" s="9"/>
      <c r="G108"/>
      <c r="H108" s="1"/>
    </row>
    <row r="109" spans="2:10" ht="15.75" customHeight="1" thickBot="1" x14ac:dyDescent="0.35">
      <c r="B109" s="56" t="s">
        <v>1</v>
      </c>
      <c r="C109" s="57"/>
      <c r="D109" s="57"/>
      <c r="E109" s="57"/>
      <c r="F109" s="11" t="s">
        <v>2</v>
      </c>
      <c r="G109" s="2" t="s">
        <v>3</v>
      </c>
      <c r="H109" s="2" t="s">
        <v>4</v>
      </c>
      <c r="J109" s="25">
        <f>ROUND(F110,2)</f>
        <v>0</v>
      </c>
    </row>
    <row r="110" spans="2:10" ht="15" thickBot="1" x14ac:dyDescent="0.35">
      <c r="B110" s="40" t="s">
        <v>185</v>
      </c>
      <c r="C110" s="3" t="s">
        <v>58</v>
      </c>
      <c r="D110" s="58" t="s">
        <v>115</v>
      </c>
      <c r="E110" s="59"/>
      <c r="F110" s="43"/>
      <c r="G110" s="45">
        <v>110.74</v>
      </c>
      <c r="H110" s="44">
        <f>ROUND(J109*G110,2)</f>
        <v>0</v>
      </c>
      <c r="I110" s="26" t="str">
        <f>IF(ISBLANK('Modelo de oferta económica'!F110),"Es necesario completar el precio de esta partida, introduciendo un valor en la celda en naranja","")</f>
        <v>Es necesario completar el precio de esta partida, introduciendo un valor en la celda en naranja</v>
      </c>
    </row>
    <row r="111" spans="2:10" ht="15" customHeight="1" thickBot="1" x14ac:dyDescent="0.35">
      <c r="B111" s="61" t="s">
        <v>177</v>
      </c>
      <c r="C111" s="62"/>
      <c r="D111" s="62"/>
      <c r="E111" s="62"/>
      <c r="F111" s="62"/>
      <c r="G111" s="62"/>
      <c r="H111" s="63"/>
    </row>
    <row r="112" spans="2:10" ht="9.9" customHeight="1" thickBot="1" x14ac:dyDescent="0.35">
      <c r="E112"/>
      <c r="F112" s="9"/>
      <c r="G112"/>
      <c r="H112"/>
    </row>
    <row r="113" spans="2:10" ht="15.75" customHeight="1" thickBot="1" x14ac:dyDescent="0.35">
      <c r="B113" s="56" t="s">
        <v>1</v>
      </c>
      <c r="C113" s="57"/>
      <c r="D113" s="57"/>
      <c r="E113" s="57"/>
      <c r="F113" s="11" t="s">
        <v>2</v>
      </c>
      <c r="G113" s="2" t="s">
        <v>3</v>
      </c>
      <c r="H113" s="2" t="s">
        <v>4</v>
      </c>
      <c r="J113" s="25">
        <f>ROUND(F114,2)</f>
        <v>0</v>
      </c>
    </row>
    <row r="114" spans="2:10" ht="15" thickBot="1" x14ac:dyDescent="0.35">
      <c r="B114" s="40" t="s">
        <v>53</v>
      </c>
      <c r="C114" s="3" t="s">
        <v>58</v>
      </c>
      <c r="D114" s="58" t="s">
        <v>116</v>
      </c>
      <c r="E114" s="59"/>
      <c r="F114" s="43"/>
      <c r="G114" s="45">
        <v>63.56</v>
      </c>
      <c r="H114" s="44">
        <f>ROUND(J113*G114,2)</f>
        <v>0</v>
      </c>
      <c r="I114" s="26" t="str">
        <f>IF(ISBLANK('Modelo de oferta económica'!F114),"Es necesario completar el precio de esta partida, introduciendo un valor en la celda en naranja","")</f>
        <v>Es necesario completar el precio de esta partida, introduciendo un valor en la celda en naranja</v>
      </c>
    </row>
    <row r="115" spans="2:10" ht="15" customHeight="1" thickBot="1" x14ac:dyDescent="0.35">
      <c r="B115" s="61" t="s">
        <v>198</v>
      </c>
      <c r="C115" s="62"/>
      <c r="D115" s="62"/>
      <c r="E115" s="62"/>
      <c r="F115" s="62"/>
      <c r="G115" s="62"/>
      <c r="H115" s="63"/>
    </row>
    <row r="116" spans="2:10" ht="9.9" customHeight="1" thickBot="1" x14ac:dyDescent="0.35">
      <c r="E116"/>
      <c r="F116" s="9"/>
      <c r="G116"/>
      <c r="H116" s="1"/>
    </row>
    <row r="117" spans="2:10" ht="15.75" customHeight="1" thickBot="1" x14ac:dyDescent="0.35">
      <c r="B117" s="56" t="s">
        <v>1</v>
      </c>
      <c r="C117" s="57"/>
      <c r="D117" s="57"/>
      <c r="E117" s="57"/>
      <c r="F117" s="11" t="s">
        <v>2</v>
      </c>
      <c r="G117" s="2" t="s">
        <v>3</v>
      </c>
      <c r="H117" s="2" t="s">
        <v>4</v>
      </c>
      <c r="J117" s="25">
        <f>ROUND(F118,2)</f>
        <v>0</v>
      </c>
    </row>
    <row r="118" spans="2:10" ht="15" thickBot="1" x14ac:dyDescent="0.35">
      <c r="B118" s="40" t="s">
        <v>54</v>
      </c>
      <c r="C118" s="3" t="s">
        <v>58</v>
      </c>
      <c r="D118" s="58" t="s">
        <v>190</v>
      </c>
      <c r="E118" s="59"/>
      <c r="F118" s="43"/>
      <c r="G118" s="45">
        <v>7.96</v>
      </c>
      <c r="H118" s="44">
        <f>ROUND(J117*G118,2)</f>
        <v>0</v>
      </c>
      <c r="I118" s="26" t="str">
        <f>IF(ISBLANK('Modelo de oferta económica'!F118),"Es necesario completar el precio de esta partida, introduciendo un valor en la celda en naranja","")</f>
        <v>Es necesario completar el precio de esta partida, introduciendo un valor en la celda en naranja</v>
      </c>
    </row>
    <row r="119" spans="2:10" ht="25.2" customHeight="1" thickBot="1" x14ac:dyDescent="0.35">
      <c r="B119" s="75" t="s">
        <v>178</v>
      </c>
      <c r="C119" s="76"/>
      <c r="D119" s="76"/>
      <c r="E119" s="76"/>
      <c r="F119" s="76"/>
      <c r="G119" s="76"/>
      <c r="H119" s="77"/>
    </row>
    <row r="120" spans="2:10" ht="9.9" customHeight="1" thickBot="1" x14ac:dyDescent="0.35">
      <c r="E120"/>
      <c r="F120" s="9"/>
      <c r="G120"/>
      <c r="H120" s="1"/>
    </row>
    <row r="121" spans="2:10" ht="15.75" customHeight="1" thickBot="1" x14ac:dyDescent="0.35">
      <c r="B121" s="56" t="s">
        <v>1</v>
      </c>
      <c r="C121" s="57"/>
      <c r="D121" s="57"/>
      <c r="E121" s="57"/>
      <c r="F121" s="11" t="s">
        <v>2</v>
      </c>
      <c r="G121" s="2" t="s">
        <v>3</v>
      </c>
      <c r="H121" s="2" t="s">
        <v>4</v>
      </c>
      <c r="J121" s="25">
        <f>ROUND(F122,2)</f>
        <v>0</v>
      </c>
    </row>
    <row r="122" spans="2:10" ht="15" thickBot="1" x14ac:dyDescent="0.35">
      <c r="B122" s="40" t="s">
        <v>55</v>
      </c>
      <c r="C122" s="3" t="s">
        <v>5</v>
      </c>
      <c r="D122" s="58" t="s">
        <v>118</v>
      </c>
      <c r="E122" s="59"/>
      <c r="F122" s="43"/>
      <c r="G122" s="45">
        <v>8.5</v>
      </c>
      <c r="H122" s="44">
        <f>ROUND(J121*G122,2)</f>
        <v>0</v>
      </c>
      <c r="I122" s="26" t="str">
        <f>IF(ISBLANK('Modelo de oferta económica'!F122),"Es necesario completar el precio de esta partida, introduciendo un valor en la celda en naranja","")</f>
        <v>Es necesario completar el precio de esta partida, introduciendo un valor en la celda en naranja</v>
      </c>
    </row>
    <row r="123" spans="2:10" ht="28.2" customHeight="1" thickBot="1" x14ac:dyDescent="0.35">
      <c r="B123" s="61" t="s">
        <v>199</v>
      </c>
      <c r="C123" s="62"/>
      <c r="D123" s="62"/>
      <c r="E123" s="62"/>
      <c r="F123" s="62"/>
      <c r="G123" s="62"/>
      <c r="H123" s="63"/>
    </row>
    <row r="124" spans="2:10" ht="9.9" customHeight="1" thickBot="1" x14ac:dyDescent="0.35">
      <c r="E124"/>
      <c r="F124" s="9"/>
      <c r="G124"/>
      <c r="H124" s="1"/>
    </row>
    <row r="125" spans="2:10" ht="15.75" customHeight="1" thickBot="1" x14ac:dyDescent="0.35">
      <c r="B125" s="56" t="s">
        <v>1</v>
      </c>
      <c r="C125" s="57"/>
      <c r="D125" s="57"/>
      <c r="E125" s="57"/>
      <c r="F125" s="11" t="s">
        <v>2</v>
      </c>
      <c r="G125" s="2" t="s">
        <v>3</v>
      </c>
      <c r="H125" s="2" t="s">
        <v>4</v>
      </c>
      <c r="J125" s="25">
        <f>ROUND(F126,2)</f>
        <v>0</v>
      </c>
    </row>
    <row r="126" spans="2:10" ht="15" thickBot="1" x14ac:dyDescent="0.35">
      <c r="B126" s="40" t="s">
        <v>56</v>
      </c>
      <c r="C126" s="3" t="s">
        <v>58</v>
      </c>
      <c r="D126" s="58" t="s">
        <v>117</v>
      </c>
      <c r="E126" s="59"/>
      <c r="F126" s="43"/>
      <c r="G126" s="45">
        <v>12.75</v>
      </c>
      <c r="H126" s="44">
        <f>ROUND(J125*G126,2)</f>
        <v>0</v>
      </c>
      <c r="I126" s="26" t="str">
        <f>IF(ISBLANK('Modelo de oferta económica'!F126),"Es necesario completar el precio de esta partida, introduciendo un valor en la celda en naranja","")</f>
        <v>Es necesario completar el precio de esta partida, introduciendo un valor en la celda en naranja</v>
      </c>
    </row>
    <row r="127" spans="2:10" ht="25.95" customHeight="1" thickBot="1" x14ac:dyDescent="0.35">
      <c r="B127" s="61" t="s">
        <v>114</v>
      </c>
      <c r="C127" s="62"/>
      <c r="D127" s="62"/>
      <c r="E127" s="62"/>
      <c r="F127" s="62"/>
      <c r="G127" s="62"/>
      <c r="H127" s="63"/>
    </row>
    <row r="128" spans="2:10" ht="9.9" customHeight="1" thickBot="1" x14ac:dyDescent="0.35">
      <c r="E128"/>
      <c r="F128" s="9"/>
      <c r="G128"/>
      <c r="H128" s="1"/>
    </row>
    <row r="129" spans="2:10" ht="15.75" customHeight="1" thickBot="1" x14ac:dyDescent="0.35">
      <c r="B129" s="56" t="s">
        <v>1</v>
      </c>
      <c r="C129" s="57"/>
      <c r="D129" s="57"/>
      <c r="E129" s="57"/>
      <c r="F129" s="11" t="s">
        <v>2</v>
      </c>
      <c r="G129" s="2" t="s">
        <v>3</v>
      </c>
      <c r="H129" s="2" t="s">
        <v>4</v>
      </c>
      <c r="J129" s="25">
        <f>ROUND(F130,2)</f>
        <v>0</v>
      </c>
    </row>
    <row r="130" spans="2:10" ht="15" thickBot="1" x14ac:dyDescent="0.35">
      <c r="B130" s="40" t="s">
        <v>57</v>
      </c>
      <c r="C130" s="3" t="s">
        <v>58</v>
      </c>
      <c r="D130" s="58" t="s">
        <v>119</v>
      </c>
      <c r="E130" s="59"/>
      <c r="F130" s="43"/>
      <c r="G130" s="45">
        <v>12.75</v>
      </c>
      <c r="H130" s="44">
        <f>ROUND(J129*G130,2)</f>
        <v>0</v>
      </c>
      <c r="I130" s="26" t="str">
        <f>IF(ISBLANK('Modelo de oferta económica'!F130),"Es necesario completar el precio de esta partida, introduciendo un valor en la celda en naranja","")</f>
        <v>Es necesario completar el precio de esta partida, introduciendo un valor en la celda en naranja</v>
      </c>
    </row>
    <row r="131" spans="2:10" ht="15" customHeight="1" thickBot="1" x14ac:dyDescent="0.35">
      <c r="B131" s="61" t="s">
        <v>200</v>
      </c>
      <c r="C131" s="62"/>
      <c r="D131" s="62"/>
      <c r="E131" s="62"/>
      <c r="F131" s="62"/>
      <c r="G131" s="62"/>
      <c r="H131" s="63"/>
    </row>
    <row r="132" spans="2:10" ht="9.9" customHeight="1" thickBot="1" x14ac:dyDescent="0.35">
      <c r="E132"/>
      <c r="F132" s="9"/>
      <c r="G132"/>
      <c r="H132" s="1"/>
    </row>
    <row r="133" spans="2:10" ht="15.75" customHeight="1" thickBot="1" x14ac:dyDescent="0.35">
      <c r="B133" s="56" t="s">
        <v>1</v>
      </c>
      <c r="C133" s="57"/>
      <c r="D133" s="57"/>
      <c r="E133" s="57"/>
      <c r="F133" s="11" t="s">
        <v>2</v>
      </c>
      <c r="G133" s="2" t="s">
        <v>3</v>
      </c>
      <c r="H133" s="2" t="s">
        <v>4</v>
      </c>
      <c r="J133" s="25">
        <f>ROUND(F134,2)</f>
        <v>0</v>
      </c>
    </row>
    <row r="134" spans="2:10" ht="15" thickBot="1" x14ac:dyDescent="0.35">
      <c r="B134" s="40" t="s">
        <v>83</v>
      </c>
      <c r="C134" s="3" t="s">
        <v>58</v>
      </c>
      <c r="D134" s="58" t="s">
        <v>120</v>
      </c>
      <c r="E134" s="59"/>
      <c r="F134" s="43"/>
      <c r="G134" s="45">
        <v>12.75</v>
      </c>
      <c r="H134" s="44">
        <f>ROUND(J133*G134,2)</f>
        <v>0</v>
      </c>
      <c r="I134" s="26" t="str">
        <f>IF(ISBLANK('Modelo de oferta económica'!F134),"Es necesario completar el precio de esta partida, introduciendo un valor en la celda en naranja","")</f>
        <v>Es necesario completar el precio de esta partida, introduciendo un valor en la celda en naranja</v>
      </c>
    </row>
    <row r="135" spans="2:10" ht="15" customHeight="1" thickBot="1" x14ac:dyDescent="0.35">
      <c r="B135" s="61" t="s">
        <v>179</v>
      </c>
      <c r="C135" s="62"/>
      <c r="D135" s="62"/>
      <c r="E135" s="62"/>
      <c r="F135" s="62"/>
      <c r="G135" s="62"/>
      <c r="H135" s="63"/>
    </row>
    <row r="136" spans="2:10" ht="9.9" customHeight="1" thickBot="1" x14ac:dyDescent="0.35">
      <c r="E136"/>
      <c r="F136" s="9"/>
      <c r="G136"/>
      <c r="H136" s="1"/>
    </row>
    <row r="137" spans="2:10" ht="15.75" customHeight="1" thickBot="1" x14ac:dyDescent="0.35">
      <c r="B137" s="56" t="s">
        <v>1</v>
      </c>
      <c r="C137" s="57"/>
      <c r="D137" s="57"/>
      <c r="E137" s="57"/>
      <c r="F137" s="11" t="s">
        <v>2</v>
      </c>
      <c r="G137" s="2" t="s">
        <v>3</v>
      </c>
      <c r="H137" s="2" t="s">
        <v>4</v>
      </c>
      <c r="J137" s="25">
        <f>ROUND(F138,2)</f>
        <v>0</v>
      </c>
    </row>
    <row r="138" spans="2:10" ht="15" customHeight="1" thickBot="1" x14ac:dyDescent="0.35">
      <c r="B138" s="40" t="s">
        <v>84</v>
      </c>
      <c r="C138" s="3" t="s">
        <v>59</v>
      </c>
      <c r="D138" s="58" t="s">
        <v>82</v>
      </c>
      <c r="E138" s="59"/>
      <c r="F138" s="43"/>
      <c r="G138" s="3">
        <v>13.29</v>
      </c>
      <c r="H138" s="44">
        <f>ROUND(J137*G138,2)</f>
        <v>0</v>
      </c>
      <c r="I138" s="26" t="str">
        <f>IF(ISBLANK('Modelo de oferta económica'!F138),"Es necesario completar el precio de esta partida, introduciendo un valor en la celda en naranja","")</f>
        <v>Es necesario completar el precio de esta partida, introduciendo un valor en la celda en naranja</v>
      </c>
    </row>
    <row r="139" spans="2:10" ht="70.5" customHeight="1" thickBot="1" x14ac:dyDescent="0.35">
      <c r="B139" s="75" t="s">
        <v>201</v>
      </c>
      <c r="C139" s="76"/>
      <c r="D139" s="76"/>
      <c r="E139" s="76"/>
      <c r="F139" s="76"/>
      <c r="G139" s="76"/>
      <c r="H139" s="77"/>
    </row>
    <row r="140" spans="2:10" ht="9.9" customHeight="1" thickBot="1" x14ac:dyDescent="0.35">
      <c r="D140" s="5"/>
      <c r="E140"/>
      <c r="F140" s="9"/>
      <c r="G140"/>
      <c r="H140" s="1"/>
    </row>
    <row r="141" spans="2:10" ht="25.5" customHeight="1" thickBot="1" x14ac:dyDescent="0.35">
      <c r="B141" s="54" t="s">
        <v>9</v>
      </c>
      <c r="C141" s="55"/>
      <c r="D141" s="64" t="s">
        <v>191</v>
      </c>
      <c r="E141" s="65"/>
      <c r="F141" s="65"/>
      <c r="G141" s="65"/>
      <c r="H141" s="7">
        <f>+H144+H148+H152</f>
        <v>0</v>
      </c>
      <c r="I141" s="23">
        <f xml:space="preserve"> COUNTIF(I144:I153,"Es necesario completar el precio de esta partida, introduciendo un valor en la celda en naranja")</f>
        <v>3</v>
      </c>
    </row>
    <row r="142" spans="2:10" ht="9.9" customHeight="1" thickBot="1" x14ac:dyDescent="0.35">
      <c r="E142"/>
      <c r="F142" s="9"/>
      <c r="G142"/>
      <c r="H142" s="1"/>
    </row>
    <row r="143" spans="2:10" ht="15.75" customHeight="1" thickBot="1" x14ac:dyDescent="0.35">
      <c r="B143" s="56" t="s">
        <v>1</v>
      </c>
      <c r="C143" s="57"/>
      <c r="D143" s="57"/>
      <c r="E143" s="57"/>
      <c r="F143" s="11" t="s">
        <v>2</v>
      </c>
      <c r="G143" s="2" t="s">
        <v>3</v>
      </c>
      <c r="H143" s="2" t="s">
        <v>4</v>
      </c>
      <c r="J143" s="25">
        <f>ROUND(F144,2)</f>
        <v>0</v>
      </c>
    </row>
    <row r="144" spans="2:10" ht="15" thickBot="1" x14ac:dyDescent="0.35">
      <c r="B144" s="40" t="s">
        <v>85</v>
      </c>
      <c r="C144" s="3" t="s">
        <v>59</v>
      </c>
      <c r="D144" s="58" t="s">
        <v>122</v>
      </c>
      <c r="E144" s="59"/>
      <c r="F144" s="43"/>
      <c r="G144" s="45">
        <v>4.74</v>
      </c>
      <c r="H144" s="44">
        <f>ROUND(J143*G144,2)</f>
        <v>0</v>
      </c>
      <c r="I144" s="26" t="str">
        <f>IF(ISBLANK('Modelo de oferta económica'!F144),"Es necesario completar el precio de esta partida, introduciendo un valor en la celda en naranja","")</f>
        <v>Es necesario completar el precio de esta partida, introduciendo un valor en la celda en naranja</v>
      </c>
    </row>
    <row r="145" spans="2:10" ht="15" customHeight="1" thickBot="1" x14ac:dyDescent="0.35">
      <c r="B145" s="61" t="s">
        <v>180</v>
      </c>
      <c r="C145" s="62"/>
      <c r="D145" s="62"/>
      <c r="E145" s="62"/>
      <c r="F145" s="62"/>
      <c r="G145" s="62"/>
      <c r="H145" s="63"/>
    </row>
    <row r="146" spans="2:10" ht="9.9" customHeight="1" thickBot="1" x14ac:dyDescent="0.35">
      <c r="E146"/>
      <c r="F146" s="9"/>
      <c r="G146"/>
      <c r="H146" s="1"/>
    </row>
    <row r="147" spans="2:10" ht="15.75" customHeight="1" thickBot="1" x14ac:dyDescent="0.35">
      <c r="B147" s="56" t="s">
        <v>1</v>
      </c>
      <c r="C147" s="57"/>
      <c r="D147" s="57"/>
      <c r="E147" s="57"/>
      <c r="F147" s="11" t="s">
        <v>2</v>
      </c>
      <c r="G147" s="2" t="s">
        <v>3</v>
      </c>
      <c r="H147" s="2" t="s">
        <v>4</v>
      </c>
      <c r="J147" s="25">
        <f>ROUND(F148,2)</f>
        <v>0</v>
      </c>
    </row>
    <row r="148" spans="2:10" ht="15" thickBot="1" x14ac:dyDescent="0.35">
      <c r="B148" s="40" t="s">
        <v>86</v>
      </c>
      <c r="C148" s="3" t="s">
        <v>59</v>
      </c>
      <c r="D148" s="58" t="s">
        <v>123</v>
      </c>
      <c r="E148" s="59"/>
      <c r="F148" s="43"/>
      <c r="G148" s="45">
        <v>5.78</v>
      </c>
      <c r="H148" s="44">
        <f>ROUND(J147*G148,2)</f>
        <v>0</v>
      </c>
      <c r="I148" s="26" t="str">
        <f>IF(ISBLANK('Modelo de oferta económica'!F148),"Es necesario completar el precio de esta partida, introduciendo un valor en la celda en naranja","")</f>
        <v>Es necesario completar el precio de esta partida, introduciendo un valor en la celda en naranja</v>
      </c>
    </row>
    <row r="149" spans="2:10" ht="71.25" customHeight="1" thickBot="1" x14ac:dyDescent="0.35">
      <c r="B149" s="61" t="s">
        <v>202</v>
      </c>
      <c r="C149" s="62"/>
      <c r="D149" s="62"/>
      <c r="E149" s="62"/>
      <c r="F149" s="62"/>
      <c r="G149" s="62"/>
      <c r="H149" s="63"/>
    </row>
    <row r="150" spans="2:10" ht="9.9" customHeight="1" thickBot="1" x14ac:dyDescent="0.35">
      <c r="E150"/>
      <c r="F150" s="9"/>
      <c r="G150"/>
      <c r="H150" s="1"/>
    </row>
    <row r="151" spans="2:10" ht="15.75" customHeight="1" thickBot="1" x14ac:dyDescent="0.35">
      <c r="B151" s="56" t="s">
        <v>1</v>
      </c>
      <c r="C151" s="57"/>
      <c r="D151" s="57"/>
      <c r="E151" s="57"/>
      <c r="F151" s="11" t="s">
        <v>2</v>
      </c>
      <c r="G151" s="2" t="s">
        <v>3</v>
      </c>
      <c r="H151" s="2" t="s">
        <v>4</v>
      </c>
      <c r="J151" s="25">
        <f>ROUND(F152,2)</f>
        <v>0</v>
      </c>
    </row>
    <row r="152" spans="2:10" ht="15" thickBot="1" x14ac:dyDescent="0.35">
      <c r="B152" s="40" t="s">
        <v>87</v>
      </c>
      <c r="C152" s="3" t="s">
        <v>58</v>
      </c>
      <c r="D152" s="58" t="s">
        <v>124</v>
      </c>
      <c r="E152" s="59"/>
      <c r="F152" s="43"/>
      <c r="G152" s="45">
        <v>25.5</v>
      </c>
      <c r="H152" s="44">
        <f>ROUND(J151*G152,2)</f>
        <v>0</v>
      </c>
      <c r="I152" s="26" t="str">
        <f>IF(ISBLANK('Modelo de oferta económica'!F152),"Es necesario completar el precio de esta partida, introduciendo un valor en la celda en naranja","")</f>
        <v>Es necesario completar el precio de esta partida, introduciendo un valor en la celda en naranja</v>
      </c>
    </row>
    <row r="153" spans="2:10" ht="28.95" customHeight="1" thickBot="1" x14ac:dyDescent="0.35">
      <c r="B153" s="75" t="s">
        <v>121</v>
      </c>
      <c r="C153" s="76"/>
      <c r="D153" s="76"/>
      <c r="E153" s="76"/>
      <c r="F153" s="76"/>
      <c r="G153" s="76"/>
      <c r="H153" s="77"/>
    </row>
    <row r="154" spans="2:10" s="8" customFormat="1" ht="9.9" customHeight="1" thickBot="1" x14ac:dyDescent="0.35"/>
    <row r="155" spans="2:10" ht="27" customHeight="1" thickBot="1" x14ac:dyDescent="0.35">
      <c r="B155" s="54" t="s">
        <v>88</v>
      </c>
      <c r="C155" s="55"/>
      <c r="D155" s="64" t="s">
        <v>192</v>
      </c>
      <c r="E155" s="65"/>
      <c r="F155" s="65"/>
      <c r="G155" s="65"/>
      <c r="H155" s="7">
        <f>+H158++H162+H166+H170+H174+H178+H182+H186+H190+H194+H198</f>
        <v>0</v>
      </c>
      <c r="I155" s="23">
        <f xml:space="preserve"> COUNTIF(I158:I199,"Es necesario completar el precio de esta partida, introduciendo un valor en la celda en naranja")</f>
        <v>11</v>
      </c>
    </row>
    <row r="156" spans="2:10" ht="9.9" customHeight="1" thickBot="1" x14ac:dyDescent="0.35">
      <c r="E156"/>
      <c r="F156" s="9"/>
      <c r="G156"/>
      <c r="H156" s="1"/>
    </row>
    <row r="157" spans="2:10" ht="15.75" customHeight="1" thickBot="1" x14ac:dyDescent="0.35">
      <c r="B157" s="56" t="s">
        <v>1</v>
      </c>
      <c r="C157" s="57"/>
      <c r="D157" s="57"/>
      <c r="E157" s="57"/>
      <c r="F157" s="11" t="s">
        <v>2</v>
      </c>
      <c r="G157" s="2" t="s">
        <v>3</v>
      </c>
      <c r="H157" s="2" t="s">
        <v>4</v>
      </c>
      <c r="J157" s="25">
        <f>ROUND(F158,2)</f>
        <v>0</v>
      </c>
    </row>
    <row r="158" spans="2:10" ht="15" thickBot="1" x14ac:dyDescent="0.35">
      <c r="B158" s="40" t="s">
        <v>92</v>
      </c>
      <c r="C158" s="3" t="s">
        <v>59</v>
      </c>
      <c r="D158" s="58" t="s">
        <v>154</v>
      </c>
      <c r="E158" s="59"/>
      <c r="F158" s="43"/>
      <c r="G158" s="45">
        <v>1.59</v>
      </c>
      <c r="H158" s="44">
        <f>ROUND(J157*G158,2)</f>
        <v>0</v>
      </c>
      <c r="I158" s="26" t="str">
        <f>IF(ISBLANK('Modelo de oferta económica'!F158),"Es necesario completar el precio de esta partida, introduciendo un valor en la celda en naranja","")</f>
        <v>Es necesario completar el precio de esta partida, introduciendo un valor en la celda en naranja</v>
      </c>
    </row>
    <row r="159" spans="2:10" ht="34.950000000000003" customHeight="1" thickBot="1" x14ac:dyDescent="0.35">
      <c r="B159" s="61" t="s">
        <v>125</v>
      </c>
      <c r="C159" s="62"/>
      <c r="D159" s="62"/>
      <c r="E159" s="62"/>
      <c r="F159" s="62"/>
      <c r="G159" s="62"/>
      <c r="H159" s="63"/>
    </row>
    <row r="160" spans="2:10" ht="9.9" customHeight="1" thickBot="1" x14ac:dyDescent="0.35">
      <c r="E160"/>
      <c r="F160" s="9"/>
      <c r="G160"/>
      <c r="H160" s="1"/>
    </row>
    <row r="161" spans="2:10" ht="15.75" customHeight="1" thickBot="1" x14ac:dyDescent="0.35">
      <c r="B161" s="56" t="s">
        <v>1</v>
      </c>
      <c r="C161" s="57"/>
      <c r="D161" s="57"/>
      <c r="E161" s="57"/>
      <c r="F161" s="11" t="s">
        <v>14</v>
      </c>
      <c r="G161" s="2" t="s">
        <v>3</v>
      </c>
      <c r="H161" s="2" t="s">
        <v>4</v>
      </c>
      <c r="J161" s="25">
        <f>ROUND(F162,2)</f>
        <v>0</v>
      </c>
    </row>
    <row r="162" spans="2:10" ht="15" thickBot="1" x14ac:dyDescent="0.35">
      <c r="B162" s="40" t="s">
        <v>93</v>
      </c>
      <c r="C162" s="3" t="s">
        <v>13</v>
      </c>
      <c r="D162" s="58" t="s">
        <v>155</v>
      </c>
      <c r="E162" s="59"/>
      <c r="F162" s="43"/>
      <c r="G162" s="3">
        <v>1</v>
      </c>
      <c r="H162" s="44">
        <f>ROUND(J161*G162,2)</f>
        <v>0</v>
      </c>
      <c r="I162" s="26" t="str">
        <f>IF(ISBLANK('Modelo de oferta económica'!F162),"Es necesario completar el precio de esta partida, introduciendo un valor en la celda en naranja","")</f>
        <v>Es necesario completar el precio de esta partida, introduciendo un valor en la celda en naranja</v>
      </c>
    </row>
    <row r="163" spans="2:10" ht="32.4" customHeight="1" thickBot="1" x14ac:dyDescent="0.35">
      <c r="B163" s="61" t="s">
        <v>203</v>
      </c>
      <c r="C163" s="62"/>
      <c r="D163" s="62"/>
      <c r="E163" s="62"/>
      <c r="F163" s="62"/>
      <c r="G163" s="62"/>
      <c r="H163" s="63"/>
    </row>
    <row r="164" spans="2:10" ht="9.9" customHeight="1" thickBot="1" x14ac:dyDescent="0.35">
      <c r="E164"/>
      <c r="F164" s="9"/>
      <c r="G164"/>
      <c r="H164" s="1"/>
    </row>
    <row r="165" spans="2:10" ht="15.75" customHeight="1" thickBot="1" x14ac:dyDescent="0.35">
      <c r="B165" s="56" t="s">
        <v>1</v>
      </c>
      <c r="C165" s="57"/>
      <c r="D165" s="57"/>
      <c r="E165" s="57"/>
      <c r="F165" s="11" t="s">
        <v>2</v>
      </c>
      <c r="G165" s="2" t="s">
        <v>3</v>
      </c>
      <c r="H165" s="2" t="s">
        <v>4</v>
      </c>
      <c r="J165" s="25">
        <f>ROUND(F166,2)</f>
        <v>0</v>
      </c>
    </row>
    <row r="166" spans="2:10" ht="15" thickBot="1" x14ac:dyDescent="0.35">
      <c r="B166" s="40" t="s">
        <v>94</v>
      </c>
      <c r="C166" s="3" t="s">
        <v>58</v>
      </c>
      <c r="D166" s="58" t="s">
        <v>156</v>
      </c>
      <c r="E166" s="59"/>
      <c r="F166" s="43"/>
      <c r="G166" s="45">
        <v>1.2</v>
      </c>
      <c r="H166" s="44">
        <f>ROUND(J165*G166,2)</f>
        <v>0</v>
      </c>
      <c r="I166" s="26" t="str">
        <f>IF(ISBLANK('Modelo de oferta económica'!F166),"Es necesario completar el precio de esta partida, introduciendo un valor en la celda en naranja","")</f>
        <v>Es necesario completar el precio de esta partida, introduciendo un valor en la celda en naranja</v>
      </c>
    </row>
    <row r="167" spans="2:10" ht="38.4" customHeight="1" thickBot="1" x14ac:dyDescent="0.35">
      <c r="B167" s="61" t="s">
        <v>126</v>
      </c>
      <c r="C167" s="62"/>
      <c r="D167" s="62"/>
      <c r="E167" s="62"/>
      <c r="F167" s="62"/>
      <c r="G167" s="62"/>
      <c r="H167" s="63"/>
    </row>
    <row r="168" spans="2:10" ht="9.9" customHeight="1" thickBot="1" x14ac:dyDescent="0.35">
      <c r="E168"/>
      <c r="F168" s="9"/>
      <c r="G168"/>
      <c r="H168"/>
    </row>
    <row r="169" spans="2:10" ht="15.75" customHeight="1" thickBot="1" x14ac:dyDescent="0.35">
      <c r="B169" s="56" t="s">
        <v>1</v>
      </c>
      <c r="C169" s="57"/>
      <c r="D169" s="57"/>
      <c r="E169" s="57"/>
      <c r="F169" s="11" t="s">
        <v>2</v>
      </c>
      <c r="G169" s="2" t="s">
        <v>3</v>
      </c>
      <c r="H169" s="2" t="s">
        <v>4</v>
      </c>
      <c r="J169" s="25">
        <f>ROUND(F170,2)</f>
        <v>0</v>
      </c>
    </row>
    <row r="170" spans="2:10" ht="15" thickBot="1" x14ac:dyDescent="0.35">
      <c r="B170" s="40" t="s">
        <v>95</v>
      </c>
      <c r="C170" s="3" t="s">
        <v>59</v>
      </c>
      <c r="D170" s="58" t="s">
        <v>157</v>
      </c>
      <c r="E170" s="59"/>
      <c r="F170" s="43"/>
      <c r="G170" s="45">
        <v>0.68</v>
      </c>
      <c r="H170" s="44">
        <f>ROUND(J169*G170,2)</f>
        <v>0</v>
      </c>
      <c r="I170" s="26" t="str">
        <f>IF(ISBLANK('Modelo de oferta económica'!F170),"Es necesario completar el precio de esta partida, introduciendo un valor en la celda en naranja","")</f>
        <v>Es necesario completar el precio de esta partida, introduciendo un valor en la celda en naranja</v>
      </c>
    </row>
    <row r="171" spans="2:10" ht="45.75" customHeight="1" thickBot="1" x14ac:dyDescent="0.35">
      <c r="B171" s="61" t="s">
        <v>181</v>
      </c>
      <c r="C171" s="62"/>
      <c r="D171" s="62"/>
      <c r="E171" s="62"/>
      <c r="F171" s="62"/>
      <c r="G171" s="62"/>
      <c r="H171" s="63"/>
    </row>
    <row r="172" spans="2:10" ht="9.9" customHeight="1" thickBot="1" x14ac:dyDescent="0.35">
      <c r="E172"/>
      <c r="F172" s="9"/>
      <c r="G172"/>
      <c r="H172" s="1"/>
    </row>
    <row r="173" spans="2:10" ht="15.75" customHeight="1" thickBot="1" x14ac:dyDescent="0.35">
      <c r="B173" s="56" t="s">
        <v>1</v>
      </c>
      <c r="C173" s="57"/>
      <c r="D173" s="57"/>
      <c r="E173" s="57"/>
      <c r="F173" s="11" t="s">
        <v>2</v>
      </c>
      <c r="G173" s="2" t="s">
        <v>3</v>
      </c>
      <c r="H173" s="2" t="s">
        <v>4</v>
      </c>
      <c r="J173" s="25">
        <f>ROUND(F174,2)</f>
        <v>0</v>
      </c>
    </row>
    <row r="174" spans="2:10" ht="15" thickBot="1" x14ac:dyDescent="0.35">
      <c r="B174" s="40" t="s">
        <v>96</v>
      </c>
      <c r="C174" s="3" t="s">
        <v>59</v>
      </c>
      <c r="D174" s="58" t="s">
        <v>158</v>
      </c>
      <c r="E174" s="59"/>
      <c r="F174" s="43"/>
      <c r="G174" s="45">
        <v>2.5499999999999998</v>
      </c>
      <c r="H174" s="44">
        <f>ROUND(J173*G174,2)</f>
        <v>0</v>
      </c>
      <c r="I174" s="26" t="str">
        <f>IF(ISBLANK('Modelo de oferta económica'!F174),"Es necesario completar el precio de esta partida, introduciendo un valor en la celda en naranja","")</f>
        <v>Es necesario completar el precio de esta partida, introduciendo un valor en la celda en naranja</v>
      </c>
    </row>
    <row r="175" spans="2:10" ht="15" customHeight="1" thickBot="1" x14ac:dyDescent="0.35">
      <c r="B175" s="75" t="s">
        <v>204</v>
      </c>
      <c r="C175" s="76"/>
      <c r="D175" s="76"/>
      <c r="E175" s="76"/>
      <c r="F175" s="76"/>
      <c r="G175" s="76"/>
      <c r="H175" s="77"/>
    </row>
    <row r="176" spans="2:10" ht="9.9" customHeight="1" thickBot="1" x14ac:dyDescent="0.35">
      <c r="E176"/>
      <c r="F176" s="9"/>
      <c r="G176"/>
      <c r="H176" s="1"/>
    </row>
    <row r="177" spans="2:10" ht="15.75" customHeight="1" thickBot="1" x14ac:dyDescent="0.35">
      <c r="B177" s="56" t="s">
        <v>1</v>
      </c>
      <c r="C177" s="57"/>
      <c r="D177" s="57"/>
      <c r="E177" s="57"/>
      <c r="F177" s="11" t="s">
        <v>2</v>
      </c>
      <c r="G177" s="2" t="s">
        <v>3</v>
      </c>
      <c r="H177" s="2" t="s">
        <v>4</v>
      </c>
      <c r="J177" s="25">
        <f>ROUND(F178,2)</f>
        <v>0</v>
      </c>
    </row>
    <row r="178" spans="2:10" ht="15" thickBot="1" x14ac:dyDescent="0.35">
      <c r="B178" s="40" t="s">
        <v>97</v>
      </c>
      <c r="C178" s="3" t="s">
        <v>58</v>
      </c>
      <c r="D178" s="58" t="s">
        <v>159</v>
      </c>
      <c r="E178" s="59"/>
      <c r="F178" s="43"/>
      <c r="G178" s="45">
        <v>15.3</v>
      </c>
      <c r="H178" s="44">
        <f>ROUND(J177*G178,2)</f>
        <v>0</v>
      </c>
      <c r="I178" s="26" t="str">
        <f>IF(ISBLANK('Modelo de oferta económica'!F178),"Es necesario completar el precio de esta partida, introduciendo un valor en la celda en naranja","")</f>
        <v>Es necesario completar el precio de esta partida, introduciendo un valor en la celda en naranja</v>
      </c>
    </row>
    <row r="179" spans="2:10" ht="28.2" customHeight="1" thickBot="1" x14ac:dyDescent="0.35">
      <c r="B179" s="61" t="s">
        <v>127</v>
      </c>
      <c r="C179" s="62"/>
      <c r="D179" s="62"/>
      <c r="E179" s="62"/>
      <c r="F179" s="62"/>
      <c r="G179" s="62"/>
      <c r="H179" s="63"/>
    </row>
    <row r="180" spans="2:10" ht="9.9" customHeight="1" thickBot="1" x14ac:dyDescent="0.35">
      <c r="E180"/>
      <c r="F180" s="9"/>
      <c r="G180"/>
      <c r="H180" s="1"/>
    </row>
    <row r="181" spans="2:10" ht="15.75" customHeight="1" thickBot="1" x14ac:dyDescent="0.35">
      <c r="B181" s="56" t="s">
        <v>1</v>
      </c>
      <c r="C181" s="57"/>
      <c r="D181" s="57"/>
      <c r="E181" s="57"/>
      <c r="F181" s="11" t="s">
        <v>2</v>
      </c>
      <c r="G181" s="2" t="s">
        <v>3</v>
      </c>
      <c r="H181" s="2" t="s">
        <v>4</v>
      </c>
      <c r="J181" s="25">
        <f>ROUND(F182,2)</f>
        <v>0</v>
      </c>
    </row>
    <row r="182" spans="2:10" ht="15" thickBot="1" x14ac:dyDescent="0.35">
      <c r="B182" s="40" t="s">
        <v>98</v>
      </c>
      <c r="C182" s="3" t="s">
        <v>58</v>
      </c>
      <c r="D182" s="58" t="s">
        <v>175</v>
      </c>
      <c r="E182" s="59"/>
      <c r="F182" s="43"/>
      <c r="G182" s="45">
        <v>12.75</v>
      </c>
      <c r="H182" s="44">
        <f>ROUND(J181*G182,2)</f>
        <v>0</v>
      </c>
      <c r="I182" s="26" t="str">
        <f>IF(ISBLANK('Modelo de oferta económica'!F182),"Es necesario completar el precio de esta partida, introduciendo un valor en la celda en naranja","")</f>
        <v>Es necesario completar el precio de esta partida, introduciendo un valor en la celda en naranja</v>
      </c>
    </row>
    <row r="183" spans="2:10" ht="24" customHeight="1" thickBot="1" x14ac:dyDescent="0.35">
      <c r="B183" s="61" t="s">
        <v>205</v>
      </c>
      <c r="C183" s="62"/>
      <c r="D183" s="62"/>
      <c r="E183" s="62"/>
      <c r="F183" s="62"/>
      <c r="G183" s="62"/>
      <c r="H183" s="63"/>
    </row>
    <row r="184" spans="2:10" ht="9.9" customHeight="1" thickBot="1" x14ac:dyDescent="0.35">
      <c r="E184"/>
      <c r="F184" s="9"/>
      <c r="G184"/>
      <c r="H184" s="1"/>
    </row>
    <row r="185" spans="2:10" ht="15.75" customHeight="1" thickBot="1" x14ac:dyDescent="0.35">
      <c r="B185" s="56" t="s">
        <v>1</v>
      </c>
      <c r="C185" s="57"/>
      <c r="D185" s="57"/>
      <c r="E185" s="57"/>
      <c r="F185" s="11" t="s">
        <v>14</v>
      </c>
      <c r="G185" s="2" t="s">
        <v>3</v>
      </c>
      <c r="H185" s="2" t="s">
        <v>4</v>
      </c>
      <c r="J185" s="25">
        <f>ROUND(F186,2)</f>
        <v>0</v>
      </c>
    </row>
    <row r="186" spans="2:10" ht="15" thickBot="1" x14ac:dyDescent="0.35">
      <c r="B186" s="40" t="s">
        <v>99</v>
      </c>
      <c r="C186" s="3" t="s">
        <v>13</v>
      </c>
      <c r="D186" s="58" t="s">
        <v>184</v>
      </c>
      <c r="E186" s="59"/>
      <c r="F186" s="43"/>
      <c r="G186" s="47">
        <v>1</v>
      </c>
      <c r="H186" s="44">
        <f>ROUND(J185*G186,2)</f>
        <v>0</v>
      </c>
      <c r="I186" s="26" t="str">
        <f>IF(ISBLANK('Modelo de oferta económica'!F186),"Es necesario completar el precio de esta partida, introduciendo un valor en la celda en naranja","")</f>
        <v>Es necesario completar el precio de esta partida, introduciendo un valor en la celda en naranja</v>
      </c>
    </row>
    <row r="187" spans="2:10" ht="28.2" customHeight="1" thickBot="1" x14ac:dyDescent="0.35">
      <c r="B187" s="61" t="s">
        <v>182</v>
      </c>
      <c r="C187" s="62"/>
      <c r="D187" s="62"/>
      <c r="E187" s="62"/>
      <c r="F187" s="62"/>
      <c r="G187" s="62"/>
      <c r="H187" s="63"/>
    </row>
    <row r="188" spans="2:10" ht="9.9" customHeight="1" thickBot="1" x14ac:dyDescent="0.35">
      <c r="E188"/>
      <c r="F188" s="9"/>
      <c r="G188"/>
      <c r="H188" s="1"/>
    </row>
    <row r="189" spans="2:10" ht="15.75" customHeight="1" thickBot="1" x14ac:dyDescent="0.35">
      <c r="B189" s="56" t="s">
        <v>1</v>
      </c>
      <c r="C189" s="57"/>
      <c r="D189" s="57"/>
      <c r="E189" s="57"/>
      <c r="F189" s="11" t="s">
        <v>2</v>
      </c>
      <c r="G189" s="2" t="s">
        <v>3</v>
      </c>
      <c r="H189" s="2" t="s">
        <v>4</v>
      </c>
      <c r="J189" s="25">
        <f>ROUND(F190,2)</f>
        <v>0</v>
      </c>
    </row>
    <row r="190" spans="2:10" ht="15" thickBot="1" x14ac:dyDescent="0.35">
      <c r="B190" s="40" t="s">
        <v>100</v>
      </c>
      <c r="C190" s="3" t="s">
        <v>59</v>
      </c>
      <c r="D190" s="58" t="s">
        <v>160</v>
      </c>
      <c r="E190" s="59"/>
      <c r="F190" s="43"/>
      <c r="G190" s="45">
        <v>1.59</v>
      </c>
      <c r="H190" s="44">
        <f>ROUND(J189*G190,2)</f>
        <v>0</v>
      </c>
      <c r="I190" s="26" t="str">
        <f>IF(ISBLANK('Modelo de oferta económica'!F190),"Es necesario completar el precio de esta partida, introduciendo un valor en la celda en naranja","")</f>
        <v>Es necesario completar el precio de esta partida, introduciendo un valor en la celda en naranja</v>
      </c>
    </row>
    <row r="191" spans="2:10" ht="32.4" customHeight="1" thickBot="1" x14ac:dyDescent="0.35">
      <c r="B191" s="61" t="s">
        <v>128</v>
      </c>
      <c r="C191" s="62"/>
      <c r="D191" s="62"/>
      <c r="E191" s="62"/>
      <c r="F191" s="62"/>
      <c r="G191" s="62"/>
      <c r="H191" s="63"/>
    </row>
    <row r="192" spans="2:10" ht="9.9" customHeight="1" thickBot="1" x14ac:dyDescent="0.35">
      <c r="E192"/>
      <c r="F192" s="9"/>
      <c r="G192"/>
      <c r="H192" s="1"/>
    </row>
    <row r="193" spans="2:10" ht="15.75" customHeight="1" thickBot="1" x14ac:dyDescent="0.35">
      <c r="B193" s="56" t="s">
        <v>1</v>
      </c>
      <c r="C193" s="57"/>
      <c r="D193" s="57"/>
      <c r="E193" s="57"/>
      <c r="F193" s="11" t="s">
        <v>2</v>
      </c>
      <c r="G193" s="2" t="s">
        <v>3</v>
      </c>
      <c r="H193" s="2" t="s">
        <v>4</v>
      </c>
      <c r="J193" s="25">
        <f>ROUND(F194,2)</f>
        <v>0</v>
      </c>
    </row>
    <row r="194" spans="2:10" ht="15" thickBot="1" x14ac:dyDescent="0.35">
      <c r="B194" s="40" t="s">
        <v>101</v>
      </c>
      <c r="C194" s="3" t="s">
        <v>5</v>
      </c>
      <c r="D194" s="58" t="s">
        <v>161</v>
      </c>
      <c r="E194" s="59"/>
      <c r="F194" s="43"/>
      <c r="G194" s="45">
        <v>8.5</v>
      </c>
      <c r="H194" s="44">
        <f>ROUND(J193*G194,2)</f>
        <v>0</v>
      </c>
      <c r="I194" s="26" t="str">
        <f>IF(ISBLANK('Modelo de oferta económica'!F194),"Es necesario completar el precio de esta partida, introduciendo un valor en la celda en naranja","")</f>
        <v>Es necesario completar el precio de esta partida, introduciendo un valor en la celda en naranja</v>
      </c>
    </row>
    <row r="195" spans="2:10" ht="23.4" customHeight="1" thickBot="1" x14ac:dyDescent="0.35">
      <c r="B195" s="61" t="s">
        <v>129</v>
      </c>
      <c r="C195" s="62"/>
      <c r="D195" s="62"/>
      <c r="E195" s="62"/>
      <c r="F195" s="62"/>
      <c r="G195" s="62"/>
      <c r="H195" s="63"/>
    </row>
    <row r="196" spans="2:10" ht="9.9" customHeight="1" thickBot="1" x14ac:dyDescent="0.35">
      <c r="E196"/>
      <c r="F196" s="9"/>
      <c r="G196"/>
      <c r="H196" s="1"/>
    </row>
    <row r="197" spans="2:10" ht="15.75" customHeight="1" thickBot="1" x14ac:dyDescent="0.35">
      <c r="B197" s="56" t="s">
        <v>1</v>
      </c>
      <c r="C197" s="57"/>
      <c r="D197" s="57"/>
      <c r="E197" s="57"/>
      <c r="F197" s="11" t="s">
        <v>2</v>
      </c>
      <c r="G197" s="2" t="s">
        <v>3</v>
      </c>
      <c r="H197" s="2" t="s">
        <v>4</v>
      </c>
      <c r="J197" s="25">
        <f>ROUND(F198,2)</f>
        <v>0</v>
      </c>
    </row>
    <row r="198" spans="2:10" ht="15" thickBot="1" x14ac:dyDescent="0.35">
      <c r="B198" s="40" t="s">
        <v>102</v>
      </c>
      <c r="C198" s="3" t="s">
        <v>58</v>
      </c>
      <c r="D198" s="58" t="s">
        <v>162</v>
      </c>
      <c r="E198" s="59"/>
      <c r="F198" s="43"/>
      <c r="G198" s="3">
        <v>20</v>
      </c>
      <c r="H198" s="44">
        <f>ROUND(J197*G198,2)</f>
        <v>0</v>
      </c>
      <c r="I198" s="26" t="str">
        <f>IF(ISBLANK('Modelo de oferta económica'!F198),"Es necesario completar el precio de esta partida, introduciendo un valor en la celda en naranja","")</f>
        <v>Es necesario completar el precio de esta partida, introduciendo un valor en la celda en naranja</v>
      </c>
    </row>
    <row r="199" spans="2:10" ht="28.2" customHeight="1" thickBot="1" x14ac:dyDescent="0.35">
      <c r="B199" s="75" t="s">
        <v>183</v>
      </c>
      <c r="C199" s="76"/>
      <c r="D199" s="76"/>
      <c r="E199" s="76"/>
      <c r="F199" s="76"/>
      <c r="G199" s="76"/>
      <c r="H199" s="77"/>
    </row>
    <row r="200" spans="2:10" ht="9.9" customHeight="1" thickBot="1" x14ac:dyDescent="0.35">
      <c r="E200"/>
      <c r="F200" s="9"/>
      <c r="G200"/>
      <c r="H200" s="1"/>
    </row>
    <row r="201" spans="2:10" ht="27" customHeight="1" thickBot="1" x14ac:dyDescent="0.35">
      <c r="B201" s="54" t="s">
        <v>89</v>
      </c>
      <c r="C201" s="55"/>
      <c r="D201" s="64" t="s">
        <v>143</v>
      </c>
      <c r="E201" s="65"/>
      <c r="F201" s="65"/>
      <c r="G201" s="65"/>
      <c r="H201" s="7">
        <f>+H204+H208+H212+H216+H220+H224+H228+H232+H236+H240+H244+H248</f>
        <v>0</v>
      </c>
      <c r="I201" s="23">
        <f xml:space="preserve"> COUNTIF(I204:I249,"Es necesario completar el precio de esta partida, introduciendo un valor en la celda en naranja")</f>
        <v>12</v>
      </c>
    </row>
    <row r="202" spans="2:10" ht="9.9" customHeight="1" thickBot="1" x14ac:dyDescent="0.35">
      <c r="E202"/>
      <c r="F202" s="9"/>
      <c r="G202"/>
      <c r="H202" s="1"/>
    </row>
    <row r="203" spans="2:10" ht="15.75" customHeight="1" thickBot="1" x14ac:dyDescent="0.35">
      <c r="B203" s="56" t="s">
        <v>1</v>
      </c>
      <c r="C203" s="57"/>
      <c r="D203" s="57"/>
      <c r="E203" s="57"/>
      <c r="F203" s="11" t="s">
        <v>2</v>
      </c>
      <c r="G203" s="2" t="s">
        <v>3</v>
      </c>
      <c r="H203" s="2" t="s">
        <v>4</v>
      </c>
      <c r="J203" s="25">
        <f>ROUND(F204,2)</f>
        <v>0</v>
      </c>
    </row>
    <row r="204" spans="2:10" ht="15" thickBot="1" x14ac:dyDescent="0.35">
      <c r="B204" s="40" t="s">
        <v>103</v>
      </c>
      <c r="C204" s="3" t="s">
        <v>59</v>
      </c>
      <c r="D204" s="58" t="s">
        <v>163</v>
      </c>
      <c r="E204" s="59"/>
      <c r="F204" s="43"/>
      <c r="G204" s="45">
        <v>9.1999999999999993</v>
      </c>
      <c r="H204" s="44">
        <f>ROUND(J203*G204,2)</f>
        <v>0</v>
      </c>
      <c r="I204" s="26" t="str">
        <f>IF(ISBLANK('Modelo de oferta económica'!F204),"Es necesario completar el precio de esta partida, introduciendo un valor en la celda en naranja","")</f>
        <v>Es necesario completar el precio de esta partida, introduciendo un valor en la celda en naranja</v>
      </c>
    </row>
    <row r="205" spans="2:10" ht="33" customHeight="1" thickBot="1" x14ac:dyDescent="0.35">
      <c r="B205" s="61" t="s">
        <v>130</v>
      </c>
      <c r="C205" s="62"/>
      <c r="D205" s="62"/>
      <c r="E205" s="62"/>
      <c r="F205" s="62"/>
      <c r="G205" s="62"/>
      <c r="H205" s="63"/>
    </row>
    <row r="206" spans="2:10" ht="9.9" customHeight="1" thickBot="1" x14ac:dyDescent="0.35">
      <c r="B206" s="1"/>
      <c r="C206" s="1"/>
      <c r="E206"/>
      <c r="F206" s="46"/>
      <c r="G206" s="1"/>
      <c r="H206" s="1"/>
    </row>
    <row r="207" spans="2:10" ht="15.75" customHeight="1" thickBot="1" x14ac:dyDescent="0.35">
      <c r="B207" s="56" t="s">
        <v>1</v>
      </c>
      <c r="C207" s="57"/>
      <c r="D207" s="57"/>
      <c r="E207" s="57"/>
      <c r="F207" s="11" t="s">
        <v>2</v>
      </c>
      <c r="G207" s="2" t="s">
        <v>3</v>
      </c>
      <c r="H207" s="2" t="s">
        <v>4</v>
      </c>
      <c r="J207" s="25">
        <f>ROUND(F208,2)</f>
        <v>0</v>
      </c>
    </row>
    <row r="208" spans="2:10" ht="15" customHeight="1" thickBot="1" x14ac:dyDescent="0.35">
      <c r="B208" s="40" t="s">
        <v>104</v>
      </c>
      <c r="C208" s="3" t="s">
        <v>59</v>
      </c>
      <c r="D208" s="58" t="s">
        <v>164</v>
      </c>
      <c r="E208" s="59"/>
      <c r="F208" s="43"/>
      <c r="G208" s="45">
        <v>9.1999999999999993</v>
      </c>
      <c r="H208" s="44">
        <f>ROUND(J207*G208,2)</f>
        <v>0</v>
      </c>
      <c r="I208" s="26" t="str">
        <f>IF(ISBLANK('Modelo de oferta económica'!F208),"Es necesario completar el precio de esta partida, introduciendo un valor en la celda en naranja","")</f>
        <v>Es necesario completar el precio de esta partida, introduciendo un valor en la celda en naranja</v>
      </c>
    </row>
    <row r="209" spans="2:10" ht="24.6" customHeight="1" thickBot="1" x14ac:dyDescent="0.35">
      <c r="B209" s="61" t="s">
        <v>131</v>
      </c>
      <c r="C209" s="62"/>
      <c r="D209" s="62"/>
      <c r="E209" s="62"/>
      <c r="F209" s="62"/>
      <c r="G209" s="62"/>
      <c r="H209" s="63"/>
    </row>
    <row r="210" spans="2:10" ht="9.9" customHeight="1" thickBot="1" x14ac:dyDescent="0.35">
      <c r="E210"/>
      <c r="F210" s="9"/>
      <c r="G210"/>
      <c r="H210" s="1"/>
    </row>
    <row r="211" spans="2:10" ht="15.75" customHeight="1" thickBot="1" x14ac:dyDescent="0.35">
      <c r="B211" s="56" t="s">
        <v>1</v>
      </c>
      <c r="C211" s="57"/>
      <c r="D211" s="57"/>
      <c r="E211" s="57"/>
      <c r="F211" s="11" t="s">
        <v>2</v>
      </c>
      <c r="G211" s="2" t="s">
        <v>3</v>
      </c>
      <c r="H211" s="2" t="s">
        <v>4</v>
      </c>
      <c r="J211" s="25">
        <f>ROUND(F212,2)</f>
        <v>0</v>
      </c>
    </row>
    <row r="212" spans="2:10" ht="25.2" customHeight="1" thickBot="1" x14ac:dyDescent="0.35">
      <c r="B212" s="40" t="s">
        <v>105</v>
      </c>
      <c r="C212" s="3" t="s">
        <v>59</v>
      </c>
      <c r="D212" s="58" t="s">
        <v>166</v>
      </c>
      <c r="E212" s="59"/>
      <c r="F212" s="43"/>
      <c r="G212" s="45">
        <v>6.3</v>
      </c>
      <c r="H212" s="44">
        <f>ROUND(J211*G212,2)</f>
        <v>0</v>
      </c>
      <c r="I212" s="26" t="str">
        <f>IF(ISBLANK('Modelo de oferta económica'!F212),"Es necesario completar el precio de esta partida, introduciendo un valor en la celda en naranja","")</f>
        <v>Es necesario completar el precio de esta partida, introduciendo un valor en la celda en naranja</v>
      </c>
    </row>
    <row r="213" spans="2:10" ht="33" customHeight="1" thickBot="1" x14ac:dyDescent="0.35">
      <c r="B213" s="75" t="s">
        <v>132</v>
      </c>
      <c r="C213" s="76"/>
      <c r="D213" s="76"/>
      <c r="E213" s="76"/>
      <c r="F213" s="76"/>
      <c r="G213" s="76"/>
      <c r="H213" s="77"/>
    </row>
    <row r="214" spans="2:10" ht="9.9" customHeight="1" thickBot="1" x14ac:dyDescent="0.35">
      <c r="E214"/>
      <c r="F214" s="9"/>
      <c r="G214"/>
      <c r="H214" s="1"/>
    </row>
    <row r="215" spans="2:10" ht="15.75" customHeight="1" thickBot="1" x14ac:dyDescent="0.35">
      <c r="B215" s="56" t="s">
        <v>1</v>
      </c>
      <c r="C215" s="57"/>
      <c r="D215" s="57"/>
      <c r="E215" s="57"/>
      <c r="F215" s="11" t="s">
        <v>2</v>
      </c>
      <c r="G215" s="2" t="s">
        <v>3</v>
      </c>
      <c r="H215" s="2" t="s">
        <v>4</v>
      </c>
      <c r="J215" s="25">
        <f>ROUND(F216,2)</f>
        <v>0</v>
      </c>
    </row>
    <row r="216" spans="2:10" ht="25.2" customHeight="1" thickBot="1" x14ac:dyDescent="0.35">
      <c r="B216" s="40" t="s">
        <v>106</v>
      </c>
      <c r="C216" s="3" t="s">
        <v>59</v>
      </c>
      <c r="D216" s="58" t="s">
        <v>167</v>
      </c>
      <c r="E216" s="59"/>
      <c r="F216" s="43"/>
      <c r="G216" s="45">
        <v>6.3</v>
      </c>
      <c r="H216" s="44">
        <f>ROUND(J215*G216,2)</f>
        <v>0</v>
      </c>
      <c r="I216" s="26" t="str">
        <f>IF(ISBLANK('Modelo de oferta económica'!F216),"Es necesario completar el precio de esta partida, introduciendo un valor en la celda en naranja","")</f>
        <v>Es necesario completar el precio de esta partida, introduciendo un valor en la celda en naranja</v>
      </c>
    </row>
    <row r="217" spans="2:10" ht="27.6" customHeight="1" thickBot="1" x14ac:dyDescent="0.35">
      <c r="B217" s="61" t="s">
        <v>133</v>
      </c>
      <c r="C217" s="62"/>
      <c r="D217" s="62"/>
      <c r="E217" s="62"/>
      <c r="F217" s="62"/>
      <c r="G217" s="62"/>
      <c r="H217" s="63"/>
    </row>
    <row r="218" spans="2:10" ht="9.9" customHeight="1" thickBot="1" x14ac:dyDescent="0.35">
      <c r="E218"/>
      <c r="F218" s="9"/>
      <c r="G218"/>
      <c r="H218" s="1"/>
    </row>
    <row r="219" spans="2:10" ht="15.75" customHeight="1" thickBot="1" x14ac:dyDescent="0.35">
      <c r="B219" s="56" t="s">
        <v>1</v>
      </c>
      <c r="C219" s="57"/>
      <c r="D219" s="57"/>
      <c r="E219" s="57"/>
      <c r="F219" s="11" t="s">
        <v>2</v>
      </c>
      <c r="G219" s="2" t="s">
        <v>3</v>
      </c>
      <c r="H219" s="2" t="s">
        <v>4</v>
      </c>
      <c r="J219" s="25">
        <f>ROUND(F220,2)</f>
        <v>0</v>
      </c>
    </row>
    <row r="220" spans="2:10" ht="15" customHeight="1" thickBot="1" x14ac:dyDescent="0.35">
      <c r="B220" s="40" t="s">
        <v>107</v>
      </c>
      <c r="C220" s="3" t="s">
        <v>59</v>
      </c>
      <c r="D220" s="58" t="s">
        <v>168</v>
      </c>
      <c r="E220" s="59"/>
      <c r="F220" s="43"/>
      <c r="G220" s="45">
        <v>48.65</v>
      </c>
      <c r="H220" s="44">
        <f>ROUND(J219*G220,2)</f>
        <v>0</v>
      </c>
      <c r="I220" s="26" t="str">
        <f>IF(ISBLANK('Modelo de oferta económica'!F220),"Es necesario completar el precio de esta partida, introduciendo un valor en la celda en naranja","")</f>
        <v>Es necesario completar el precio de esta partida, introduciendo un valor en la celda en naranja</v>
      </c>
    </row>
    <row r="221" spans="2:10" ht="34.200000000000003" customHeight="1" thickBot="1" x14ac:dyDescent="0.35">
      <c r="B221" s="61" t="s">
        <v>134</v>
      </c>
      <c r="C221" s="62"/>
      <c r="D221" s="62"/>
      <c r="E221" s="62"/>
      <c r="F221" s="62"/>
      <c r="G221" s="62"/>
      <c r="H221" s="63"/>
    </row>
    <row r="222" spans="2:10" ht="9.9" customHeight="1" thickBot="1" x14ac:dyDescent="0.35">
      <c r="E222"/>
      <c r="F222" s="9"/>
      <c r="G222"/>
      <c r="H222"/>
    </row>
    <row r="223" spans="2:10" ht="15.75" customHeight="1" thickBot="1" x14ac:dyDescent="0.35">
      <c r="B223" s="56" t="s">
        <v>1</v>
      </c>
      <c r="C223" s="57"/>
      <c r="D223" s="57"/>
      <c r="E223" s="57"/>
      <c r="F223" s="11" t="s">
        <v>2</v>
      </c>
      <c r="G223" s="2" t="s">
        <v>3</v>
      </c>
      <c r="H223" s="2" t="s">
        <v>4</v>
      </c>
      <c r="J223" s="25">
        <f>ROUND(F224,2)</f>
        <v>0</v>
      </c>
    </row>
    <row r="224" spans="2:10" ht="25.2" customHeight="1" thickBot="1" x14ac:dyDescent="0.35">
      <c r="B224" s="40" t="s">
        <v>108</v>
      </c>
      <c r="C224" s="3" t="s">
        <v>59</v>
      </c>
      <c r="D224" s="58" t="s">
        <v>171</v>
      </c>
      <c r="E224" s="59"/>
      <c r="F224" s="43"/>
      <c r="G224" s="45">
        <v>48.65</v>
      </c>
      <c r="H224" s="44">
        <f>ROUND(J223*G224,2)</f>
        <v>0</v>
      </c>
      <c r="I224" s="26" t="str">
        <f>IF(ISBLANK('Modelo de oferta económica'!F224),"Es necesario completar el precio de esta partida, introduciendo un valor en la celda en naranja","")</f>
        <v>Es necesario completar el precio de esta partida, introduciendo un valor en la celda en naranja</v>
      </c>
    </row>
    <row r="225" spans="2:10" ht="27.6" customHeight="1" thickBot="1" x14ac:dyDescent="0.35">
      <c r="B225" s="61" t="s">
        <v>135</v>
      </c>
      <c r="C225" s="62"/>
      <c r="D225" s="62"/>
      <c r="E225" s="62"/>
      <c r="F225" s="62"/>
      <c r="G225" s="62"/>
      <c r="H225" s="63"/>
    </row>
    <row r="226" spans="2:10" ht="9.9" customHeight="1" thickBot="1" x14ac:dyDescent="0.35">
      <c r="E226"/>
      <c r="F226" s="9"/>
      <c r="G226"/>
      <c r="H226"/>
    </row>
    <row r="227" spans="2:10" ht="15.75" customHeight="1" thickBot="1" x14ac:dyDescent="0.35">
      <c r="B227" s="56" t="s">
        <v>1</v>
      </c>
      <c r="C227" s="57"/>
      <c r="D227" s="57"/>
      <c r="E227" s="57"/>
      <c r="F227" s="11" t="s">
        <v>2</v>
      </c>
      <c r="G227" s="2" t="s">
        <v>3</v>
      </c>
      <c r="H227" s="2" t="s">
        <v>4</v>
      </c>
      <c r="J227" s="25">
        <f>ROUND(F228,2)</f>
        <v>0</v>
      </c>
    </row>
    <row r="228" spans="2:10" ht="15" customHeight="1" thickBot="1" x14ac:dyDescent="0.35">
      <c r="B228" s="40" t="s">
        <v>109</v>
      </c>
      <c r="C228" s="3" t="s">
        <v>59</v>
      </c>
      <c r="D228" s="58" t="s">
        <v>169</v>
      </c>
      <c r="E228" s="59"/>
      <c r="F228" s="43"/>
      <c r="G228" s="45">
        <v>37.89</v>
      </c>
      <c r="H228" s="44">
        <f>ROUND(J227*G228,2)</f>
        <v>0</v>
      </c>
      <c r="I228" s="26" t="str">
        <f>IF(ISBLANK('Modelo de oferta económica'!F228),"Es necesario completar el precio de esta partida, introduciendo un valor en la celda en naranja","")</f>
        <v>Es necesario completar el precio de esta partida, introduciendo un valor en la celda en naranja</v>
      </c>
    </row>
    <row r="229" spans="2:10" ht="32.4" customHeight="1" thickBot="1" x14ac:dyDescent="0.35">
      <c r="B229" s="61" t="s">
        <v>136</v>
      </c>
      <c r="C229" s="62"/>
      <c r="D229" s="62"/>
      <c r="E229" s="62"/>
      <c r="F229" s="62"/>
      <c r="G229" s="62"/>
      <c r="H229" s="63"/>
    </row>
    <row r="230" spans="2:10" ht="9.9" customHeight="1" thickBot="1" x14ac:dyDescent="0.35">
      <c r="E230"/>
      <c r="F230" s="9"/>
      <c r="G230"/>
      <c r="H230" s="1"/>
    </row>
    <row r="231" spans="2:10" ht="15.75" customHeight="1" thickBot="1" x14ac:dyDescent="0.35">
      <c r="B231" s="56" t="s">
        <v>1</v>
      </c>
      <c r="C231" s="57"/>
      <c r="D231" s="57"/>
      <c r="E231" s="57"/>
      <c r="F231" s="11" t="s">
        <v>2</v>
      </c>
      <c r="G231" s="2" t="s">
        <v>3</v>
      </c>
      <c r="H231" s="2" t="s">
        <v>4</v>
      </c>
      <c r="J231" s="25">
        <f>ROUND(F232,2)</f>
        <v>0</v>
      </c>
    </row>
    <row r="232" spans="2:10" ht="25.2" customHeight="1" thickBot="1" x14ac:dyDescent="0.35">
      <c r="B232" s="40" t="s">
        <v>142</v>
      </c>
      <c r="C232" s="3" t="s">
        <v>59</v>
      </c>
      <c r="D232" s="58" t="s">
        <v>172</v>
      </c>
      <c r="E232" s="59"/>
      <c r="F232" s="43"/>
      <c r="G232" s="45">
        <v>37.89</v>
      </c>
      <c r="H232" s="44">
        <f>ROUND(J231*G232,2)</f>
        <v>0</v>
      </c>
      <c r="I232" s="26" t="str">
        <f>IF(ISBLANK('Modelo de oferta económica'!F232),"Es necesario completar el precio de esta partida, introduciendo un valor en la celda en naranja","")</f>
        <v>Es necesario completar el precio de esta partida, introduciendo un valor en la celda en naranja</v>
      </c>
    </row>
    <row r="233" spans="2:10" ht="25.95" customHeight="1" thickBot="1" x14ac:dyDescent="0.35">
      <c r="B233" s="75" t="s">
        <v>137</v>
      </c>
      <c r="C233" s="76"/>
      <c r="D233" s="76"/>
      <c r="E233" s="76"/>
      <c r="F233" s="76"/>
      <c r="G233" s="76"/>
      <c r="H233" s="77"/>
    </row>
    <row r="234" spans="2:10" ht="9.9" customHeight="1" thickBot="1" x14ac:dyDescent="0.35">
      <c r="E234"/>
      <c r="F234" s="9"/>
      <c r="G234"/>
      <c r="H234" s="1"/>
    </row>
    <row r="235" spans="2:10" ht="15.75" customHeight="1" thickBot="1" x14ac:dyDescent="0.35">
      <c r="B235" s="56" t="s">
        <v>1</v>
      </c>
      <c r="C235" s="57"/>
      <c r="D235" s="57"/>
      <c r="E235" s="57"/>
      <c r="F235" s="11" t="s">
        <v>2</v>
      </c>
      <c r="G235" s="2" t="s">
        <v>3</v>
      </c>
      <c r="H235" s="2" t="s">
        <v>4</v>
      </c>
      <c r="J235" s="25">
        <f>ROUND(F236,2)</f>
        <v>0</v>
      </c>
    </row>
    <row r="236" spans="2:10" ht="25.2" customHeight="1" thickBot="1" x14ac:dyDescent="0.35">
      <c r="B236" s="40" t="s">
        <v>110</v>
      </c>
      <c r="C236" s="3" t="s">
        <v>59</v>
      </c>
      <c r="D236" s="58" t="s">
        <v>170</v>
      </c>
      <c r="E236" s="59"/>
      <c r="F236" s="43"/>
      <c r="G236" s="45">
        <v>0.56000000000000005</v>
      </c>
      <c r="H236" s="44">
        <f>ROUND(J235*G236,2)</f>
        <v>0</v>
      </c>
      <c r="I236" s="26" t="str">
        <f>IF(ISBLANK('Modelo de oferta económica'!F236),"Es necesario completar el precio de esta partida, introduciendo un valor en la celda en naranja","")</f>
        <v>Es necesario completar el precio de esta partida, introduciendo un valor en la celda en naranja</v>
      </c>
    </row>
    <row r="237" spans="2:10" ht="34.950000000000003" customHeight="1" thickBot="1" x14ac:dyDescent="0.35">
      <c r="B237" s="75" t="s">
        <v>138</v>
      </c>
      <c r="C237" s="76"/>
      <c r="D237" s="76"/>
      <c r="E237" s="76"/>
      <c r="F237" s="76"/>
      <c r="G237" s="76"/>
      <c r="H237" s="77"/>
    </row>
    <row r="238" spans="2:10" ht="9.9" customHeight="1" thickBot="1" x14ac:dyDescent="0.35">
      <c r="E238"/>
      <c r="F238" s="9"/>
      <c r="G238"/>
      <c r="H238" s="1"/>
    </row>
    <row r="239" spans="2:10" ht="15.75" customHeight="1" thickBot="1" x14ac:dyDescent="0.35">
      <c r="B239" s="56" t="s">
        <v>1</v>
      </c>
      <c r="C239" s="57"/>
      <c r="D239" s="57"/>
      <c r="E239" s="57"/>
      <c r="F239" s="11" t="s">
        <v>2</v>
      </c>
      <c r="G239" s="2" t="s">
        <v>3</v>
      </c>
      <c r="H239" s="2" t="s">
        <v>4</v>
      </c>
      <c r="J239" s="25">
        <f>ROUND(F240,2)</f>
        <v>0</v>
      </c>
    </row>
    <row r="240" spans="2:10" ht="25.2" customHeight="1" thickBot="1" x14ac:dyDescent="0.35">
      <c r="B240" s="40" t="s">
        <v>111</v>
      </c>
      <c r="C240" s="3" t="s">
        <v>59</v>
      </c>
      <c r="D240" s="58" t="s">
        <v>173</v>
      </c>
      <c r="E240" s="59"/>
      <c r="F240" s="43"/>
      <c r="G240" s="45">
        <v>0.56000000000000005</v>
      </c>
      <c r="H240" s="44">
        <f>ROUND(J239*G240,2)</f>
        <v>0</v>
      </c>
      <c r="I240" s="26" t="str">
        <f>IF(ISBLANK('Modelo de oferta económica'!F240),"Es necesario completar el precio de esta partida, introduciendo un valor en la celda en naranja","")</f>
        <v>Es necesario completar el precio de esta partida, introduciendo un valor en la celda en naranja</v>
      </c>
    </row>
    <row r="241" spans="2:10" ht="25.95" customHeight="1" thickBot="1" x14ac:dyDescent="0.35">
      <c r="B241" s="75" t="s">
        <v>139</v>
      </c>
      <c r="C241" s="76"/>
      <c r="D241" s="76"/>
      <c r="E241" s="76"/>
      <c r="F241" s="76"/>
      <c r="G241" s="76"/>
      <c r="H241" s="77"/>
    </row>
    <row r="242" spans="2:10" ht="9.9" customHeight="1" thickBot="1" x14ac:dyDescent="0.35">
      <c r="E242"/>
      <c r="F242" s="9"/>
      <c r="G242"/>
      <c r="H242" s="1"/>
    </row>
    <row r="243" spans="2:10" ht="15.75" customHeight="1" thickBot="1" x14ac:dyDescent="0.35">
      <c r="B243" s="56" t="s">
        <v>1</v>
      </c>
      <c r="C243" s="57"/>
      <c r="D243" s="57"/>
      <c r="E243" s="57"/>
      <c r="F243" s="11" t="s">
        <v>2</v>
      </c>
      <c r="G243" s="2" t="s">
        <v>3</v>
      </c>
      <c r="H243" s="2" t="s">
        <v>4</v>
      </c>
      <c r="J243" s="25">
        <f>ROUND(F244,2)</f>
        <v>0</v>
      </c>
    </row>
    <row r="244" spans="2:10" ht="15" customHeight="1" thickBot="1" x14ac:dyDescent="0.35">
      <c r="B244" s="40" t="s">
        <v>112</v>
      </c>
      <c r="C244" s="3" t="s">
        <v>59</v>
      </c>
      <c r="D244" s="58" t="s">
        <v>165</v>
      </c>
      <c r="E244" s="59"/>
      <c r="F244" s="43"/>
      <c r="G244" s="45">
        <v>2.93</v>
      </c>
      <c r="H244" s="44">
        <f>ROUND(J243*G244,2)</f>
        <v>0</v>
      </c>
      <c r="I244" s="26" t="str">
        <f>IF(ISBLANK('Modelo de oferta económica'!F244),"Es necesario completar el precio de esta partida, introduciendo un valor en la celda en naranja","")</f>
        <v>Es necesario completar el precio de esta partida, introduciendo un valor en la celda en naranja</v>
      </c>
    </row>
    <row r="245" spans="2:10" ht="33" customHeight="1" thickBot="1" x14ac:dyDescent="0.35">
      <c r="B245" s="75" t="s">
        <v>140</v>
      </c>
      <c r="C245" s="76"/>
      <c r="D245" s="76"/>
      <c r="E245" s="76"/>
      <c r="F245" s="76"/>
      <c r="G245" s="76"/>
      <c r="H245" s="77"/>
    </row>
    <row r="246" spans="2:10" ht="9.9" customHeight="1" thickBot="1" x14ac:dyDescent="0.35">
      <c r="E246"/>
      <c r="F246" s="9"/>
      <c r="G246"/>
      <c r="H246" s="1"/>
    </row>
    <row r="247" spans="2:10" ht="15.75" customHeight="1" thickBot="1" x14ac:dyDescent="0.35">
      <c r="B247" s="56" t="s">
        <v>1</v>
      </c>
      <c r="C247" s="57"/>
      <c r="D247" s="57"/>
      <c r="E247" s="57"/>
      <c r="F247" s="11" t="s">
        <v>2</v>
      </c>
      <c r="G247" s="2" t="s">
        <v>3</v>
      </c>
      <c r="H247" s="2" t="s">
        <v>4</v>
      </c>
      <c r="J247" s="25">
        <f>ROUND(F248,2)</f>
        <v>0</v>
      </c>
    </row>
    <row r="248" spans="2:10" ht="25.2" customHeight="1" thickBot="1" x14ac:dyDescent="0.35">
      <c r="B248" s="40" t="s">
        <v>113</v>
      </c>
      <c r="C248" s="3" t="s">
        <v>59</v>
      </c>
      <c r="D248" s="58" t="s">
        <v>174</v>
      </c>
      <c r="E248" s="59"/>
      <c r="F248" s="43"/>
      <c r="G248" s="3">
        <v>2.93</v>
      </c>
      <c r="H248" s="44">
        <f>ROUND(J247*G248,2)</f>
        <v>0</v>
      </c>
      <c r="I248" s="26" t="str">
        <f>IF(ISBLANK('Modelo de oferta económica'!F248),"Es necesario completar el precio de esta partida, introduciendo un valor en la celda en naranja","")</f>
        <v>Es necesario completar el precio de esta partida, introduciendo un valor en la celda en naranja</v>
      </c>
    </row>
    <row r="249" spans="2:10" ht="24" customHeight="1" thickBot="1" x14ac:dyDescent="0.35">
      <c r="B249" s="75" t="s">
        <v>141</v>
      </c>
      <c r="C249" s="76"/>
      <c r="D249" s="76"/>
      <c r="E249" s="76"/>
      <c r="F249" s="76"/>
      <c r="G249" s="76"/>
      <c r="H249" s="77"/>
    </row>
    <row r="250" spans="2:10" ht="9.9" customHeight="1" thickBot="1" x14ac:dyDescent="0.35">
      <c r="E250"/>
      <c r="F250" s="9"/>
      <c r="G250"/>
      <c r="H250" s="1"/>
    </row>
    <row r="251" spans="2:10" ht="27" customHeight="1" thickBot="1" x14ac:dyDescent="0.35">
      <c r="B251" s="54" t="s">
        <v>90</v>
      </c>
      <c r="C251" s="55"/>
      <c r="D251" s="64" t="s">
        <v>10</v>
      </c>
      <c r="E251" s="65"/>
      <c r="F251" s="65"/>
      <c r="G251" s="65"/>
      <c r="H251" s="7">
        <f>+H254</f>
        <v>0</v>
      </c>
      <c r="I251" s="23">
        <f xml:space="preserve"> COUNTIF(I254:I255,"Es necesario completar el precio de esta partida, introduciendo un valor en la celda en naranja")</f>
        <v>1</v>
      </c>
    </row>
    <row r="252" spans="2:10" ht="9.9" customHeight="1" thickBot="1" x14ac:dyDescent="0.35">
      <c r="B252" s="1"/>
      <c r="C252" s="1"/>
      <c r="E252"/>
      <c r="F252" s="46"/>
      <c r="G252" s="1"/>
      <c r="H252" s="1"/>
    </row>
    <row r="253" spans="2:10" ht="15.75" customHeight="1" thickBot="1" x14ac:dyDescent="0.35">
      <c r="B253" s="56" t="s">
        <v>1</v>
      </c>
      <c r="C253" s="57"/>
      <c r="D253" s="57"/>
      <c r="E253" s="57"/>
      <c r="F253" s="11" t="s">
        <v>14</v>
      </c>
      <c r="G253" s="2" t="s">
        <v>3</v>
      </c>
      <c r="H253" s="2" t="s">
        <v>4</v>
      </c>
      <c r="J253" s="25">
        <f>ROUND(F254,2)</f>
        <v>0</v>
      </c>
    </row>
    <row r="254" spans="2:10" ht="15" thickBot="1" x14ac:dyDescent="0.35">
      <c r="B254" s="40" t="s">
        <v>91</v>
      </c>
      <c r="C254" s="3" t="s">
        <v>13</v>
      </c>
      <c r="D254" s="58" t="s">
        <v>149</v>
      </c>
      <c r="E254" s="59"/>
      <c r="F254" s="43"/>
      <c r="G254" s="3">
        <v>1</v>
      </c>
      <c r="H254" s="44">
        <f>ROUND(J253*G254,2)</f>
        <v>0</v>
      </c>
      <c r="I254" s="26" t="str">
        <f>IF(ISBLANK('Modelo de oferta económica'!F254),"Es necesario completar el precio de esta partida, introduciendo un valor en la celda en naranja","")</f>
        <v>Es necesario completar el precio de esta partida, introduciendo un valor en la celda en naranja</v>
      </c>
    </row>
    <row r="255" spans="2:10" ht="34.5" customHeight="1" thickBot="1" x14ac:dyDescent="0.35">
      <c r="B255" s="61" t="s">
        <v>145</v>
      </c>
      <c r="C255" s="62"/>
      <c r="D255" s="62"/>
      <c r="E255" s="62"/>
      <c r="F255" s="62"/>
      <c r="G255" s="62"/>
      <c r="H255" s="63"/>
    </row>
    <row r="256" spans="2:10" ht="9.9" customHeight="1" x14ac:dyDescent="0.3">
      <c r="E256"/>
      <c r="F256" s="9"/>
      <c r="G256"/>
      <c r="H256"/>
    </row>
    <row r="257" s="8" customFormat="1" x14ac:dyDescent="0.3"/>
    <row r="258" s="8" customFormat="1" x14ac:dyDescent="0.3"/>
    <row r="259" s="8" customFormat="1" x14ac:dyDescent="0.3"/>
    <row r="260" s="8" customFormat="1" x14ac:dyDescent="0.3"/>
    <row r="261" s="8" customFormat="1" x14ac:dyDescent="0.3"/>
    <row r="262" s="8" customFormat="1" x14ac:dyDescent="0.3"/>
    <row r="263" s="8" customFormat="1" x14ac:dyDescent="0.3"/>
    <row r="264" s="8" customFormat="1" x14ac:dyDescent="0.3"/>
    <row r="265" s="8" customFormat="1" x14ac:dyDescent="0.3"/>
    <row r="266" s="8" customFormat="1" x14ac:dyDescent="0.3"/>
    <row r="267" s="8" customFormat="1" x14ac:dyDescent="0.3"/>
    <row r="268" s="8" customFormat="1" x14ac:dyDescent="0.3"/>
    <row r="269" s="8" customFormat="1" x14ac:dyDescent="0.3"/>
    <row r="270" s="8" customFormat="1" x14ac:dyDescent="0.3"/>
    <row r="271" s="8" customFormat="1" x14ac:dyDescent="0.3"/>
    <row r="272" s="8" customFormat="1" x14ac:dyDescent="0.3"/>
    <row r="273" s="8" customFormat="1" x14ac:dyDescent="0.3"/>
    <row r="274" s="8" customFormat="1" x14ac:dyDescent="0.3"/>
    <row r="275" s="8" customFormat="1" x14ac:dyDescent="0.3"/>
    <row r="276" s="8" customFormat="1" x14ac:dyDescent="0.3"/>
    <row r="277" s="8" customFormat="1" x14ac:dyDescent="0.3"/>
    <row r="278" s="8" customFormat="1" x14ac:dyDescent="0.3"/>
    <row r="279" s="8" customFormat="1" x14ac:dyDescent="0.3"/>
    <row r="280" s="8" customFormat="1" x14ac:dyDescent="0.3"/>
    <row r="281" s="8" customFormat="1" x14ac:dyDescent="0.3"/>
    <row r="282" s="8" customFormat="1" x14ac:dyDescent="0.3"/>
    <row r="283" s="8" customFormat="1" x14ac:dyDescent="0.3"/>
    <row r="284" s="8" customFormat="1" x14ac:dyDescent="0.3"/>
    <row r="285" s="8" customFormat="1" x14ac:dyDescent="0.3"/>
    <row r="286" s="8" customFormat="1" x14ac:dyDescent="0.3"/>
    <row r="287" s="8" customFormat="1" x14ac:dyDescent="0.3"/>
    <row r="288" s="8" customFormat="1" x14ac:dyDescent="0.3"/>
    <row r="289" s="8" customFormat="1" x14ac:dyDescent="0.3"/>
    <row r="290" s="8" customFormat="1" x14ac:dyDescent="0.3"/>
    <row r="291" s="8" customFormat="1" x14ac:dyDescent="0.3"/>
    <row r="292" s="8" customFormat="1" x14ac:dyDescent="0.3"/>
    <row r="293" s="8" customFormat="1" x14ac:dyDescent="0.3"/>
    <row r="294" s="8" customFormat="1" x14ac:dyDescent="0.3"/>
    <row r="295" s="8" customFormat="1" x14ac:dyDescent="0.3"/>
    <row r="296" s="8" customFormat="1" x14ac:dyDescent="0.3"/>
    <row r="297" s="8" customFormat="1" x14ac:dyDescent="0.3"/>
    <row r="298" s="8" customFormat="1" x14ac:dyDescent="0.3"/>
    <row r="299" s="8" customFormat="1" x14ac:dyDescent="0.3"/>
    <row r="300" s="8" customFormat="1" x14ac:dyDescent="0.3"/>
    <row r="301" s="8" customFormat="1" x14ac:dyDescent="0.3"/>
    <row r="302" s="8" customFormat="1" x14ac:dyDescent="0.3"/>
    <row r="303" s="8" customFormat="1" x14ac:dyDescent="0.3"/>
    <row r="304" s="8" customFormat="1" x14ac:dyDescent="0.3"/>
    <row r="305" s="8" customFormat="1" x14ac:dyDescent="0.3"/>
    <row r="306" s="8" customFormat="1" x14ac:dyDescent="0.3"/>
    <row r="307" s="8" customFormat="1" x14ac:dyDescent="0.3"/>
    <row r="308" s="8" customFormat="1" x14ac:dyDescent="0.3"/>
    <row r="309" s="8" customFormat="1" x14ac:dyDescent="0.3"/>
    <row r="310" s="8" customFormat="1" x14ac:dyDescent="0.3"/>
    <row r="311" s="8" customFormat="1" x14ac:dyDescent="0.3"/>
    <row r="312" s="8" customFormat="1" x14ac:dyDescent="0.3"/>
    <row r="313" s="8" customFormat="1" x14ac:dyDescent="0.3"/>
    <row r="314" s="8" customFormat="1" x14ac:dyDescent="0.3"/>
    <row r="315" s="8" customFormat="1" x14ac:dyDescent="0.3"/>
    <row r="316" s="8" customFormat="1" x14ac:dyDescent="0.3"/>
    <row r="317" s="8" customFormat="1" x14ac:dyDescent="0.3"/>
    <row r="318" s="8" customFormat="1" x14ac:dyDescent="0.3"/>
    <row r="319" s="8" customFormat="1" x14ac:dyDescent="0.3"/>
    <row r="320" s="8" customFormat="1" x14ac:dyDescent="0.3"/>
    <row r="321" s="8" customFormat="1" x14ac:dyDescent="0.3"/>
    <row r="322" s="8" customFormat="1" x14ac:dyDescent="0.3"/>
    <row r="323" s="8" customFormat="1" x14ac:dyDescent="0.3"/>
    <row r="324" s="8" customFormat="1" x14ac:dyDescent="0.3"/>
    <row r="325" s="8" customFormat="1" x14ac:dyDescent="0.3"/>
    <row r="326" s="8" customFormat="1" x14ac:dyDescent="0.3"/>
    <row r="327" s="8" customFormat="1" x14ac:dyDescent="0.3"/>
    <row r="328" s="8" customFormat="1" x14ac:dyDescent="0.3"/>
    <row r="329" s="8" customFormat="1" x14ac:dyDescent="0.3"/>
    <row r="330" s="8" customFormat="1" x14ac:dyDescent="0.3"/>
    <row r="331" s="8" customFormat="1" x14ac:dyDescent="0.3"/>
    <row r="332" s="8" customFormat="1" x14ac:dyDescent="0.3"/>
    <row r="333" s="8" customFormat="1" x14ac:dyDescent="0.3"/>
    <row r="334" s="8" customFormat="1" x14ac:dyDescent="0.3"/>
    <row r="335" s="8" customFormat="1" x14ac:dyDescent="0.3"/>
    <row r="336" s="8" customFormat="1" x14ac:dyDescent="0.3"/>
    <row r="337" s="8" customFormat="1" x14ac:dyDescent="0.3"/>
    <row r="338" s="8" customFormat="1" x14ac:dyDescent="0.3"/>
    <row r="339" s="8" customFormat="1" x14ac:dyDescent="0.3"/>
    <row r="340" s="8" customFormat="1" x14ac:dyDescent="0.3"/>
    <row r="341" s="8" customFormat="1" x14ac:dyDescent="0.3"/>
    <row r="342" s="8" customFormat="1" x14ac:dyDescent="0.3"/>
    <row r="343" s="8" customFormat="1" x14ac:dyDescent="0.3"/>
    <row r="344" s="8" customFormat="1" x14ac:dyDescent="0.3"/>
    <row r="345" s="8" customFormat="1" x14ac:dyDescent="0.3"/>
    <row r="346" s="8" customFormat="1" x14ac:dyDescent="0.3"/>
    <row r="347" s="8" customFormat="1" x14ac:dyDescent="0.3"/>
    <row r="348" s="8" customFormat="1" x14ac:dyDescent="0.3"/>
    <row r="349" s="8" customFormat="1" x14ac:dyDescent="0.3"/>
    <row r="350" s="8" customFormat="1" x14ac:dyDescent="0.3"/>
    <row r="351" s="8" customFormat="1" x14ac:dyDescent="0.3"/>
    <row r="352" s="8" customFormat="1" x14ac:dyDescent="0.3"/>
    <row r="353" s="8" customFormat="1" x14ac:dyDescent="0.3"/>
    <row r="354" s="8" customFormat="1" x14ac:dyDescent="0.3"/>
    <row r="355" s="8" customFormat="1" x14ac:dyDescent="0.3"/>
    <row r="356" s="8" customFormat="1" x14ac:dyDescent="0.3"/>
    <row r="357" s="8" customFormat="1" x14ac:dyDescent="0.3"/>
    <row r="358" s="8" customFormat="1" x14ac:dyDescent="0.3"/>
    <row r="359" s="8" customFormat="1" x14ac:dyDescent="0.3"/>
    <row r="360" s="8" customFormat="1" x14ac:dyDescent="0.3"/>
    <row r="361" s="8" customFormat="1" x14ac:dyDescent="0.3"/>
    <row r="362" s="8" customFormat="1" x14ac:dyDescent="0.3"/>
    <row r="363" s="8" customFormat="1" x14ac:dyDescent="0.3"/>
    <row r="364" s="8" customFormat="1" x14ac:dyDescent="0.3"/>
    <row r="365" s="8" customFormat="1" x14ac:dyDescent="0.3"/>
    <row r="366" s="8" customFormat="1" x14ac:dyDescent="0.3"/>
    <row r="367" s="8" customFormat="1" x14ac:dyDescent="0.3"/>
    <row r="368" s="8" customFormat="1" x14ac:dyDescent="0.3"/>
    <row r="369" s="8" customFormat="1" x14ac:dyDescent="0.3"/>
    <row r="370" s="8" customFormat="1" x14ac:dyDescent="0.3"/>
    <row r="371" s="8" customFormat="1" x14ac:dyDescent="0.3"/>
    <row r="372" s="8" customFormat="1" x14ac:dyDescent="0.3"/>
    <row r="373" s="8" customFormat="1" x14ac:dyDescent="0.3"/>
    <row r="374" s="8" customFormat="1" x14ac:dyDescent="0.3"/>
    <row r="375" s="8" customFormat="1" x14ac:dyDescent="0.3"/>
    <row r="376" s="8" customFormat="1" x14ac:dyDescent="0.3"/>
    <row r="377" s="8" customFormat="1" x14ac:dyDescent="0.3"/>
    <row r="378" s="8" customFormat="1" x14ac:dyDescent="0.3"/>
    <row r="379" s="8" customFormat="1" x14ac:dyDescent="0.3"/>
    <row r="380" s="8" customFormat="1" x14ac:dyDescent="0.3"/>
    <row r="381" s="8" customFormat="1" x14ac:dyDescent="0.3"/>
    <row r="382" s="8" customFormat="1" x14ac:dyDescent="0.3"/>
    <row r="383" s="8" customFormat="1" x14ac:dyDescent="0.3"/>
    <row r="384" s="8" customFormat="1" x14ac:dyDescent="0.3"/>
    <row r="385" s="8" customFormat="1" x14ac:dyDescent="0.3"/>
    <row r="386" s="8" customFormat="1" x14ac:dyDescent="0.3"/>
    <row r="387" s="8" customFormat="1" x14ac:dyDescent="0.3"/>
    <row r="388" s="8" customFormat="1" x14ac:dyDescent="0.3"/>
    <row r="389" s="8" customFormat="1" x14ac:dyDescent="0.3"/>
    <row r="390" s="8" customFormat="1" x14ac:dyDescent="0.3"/>
    <row r="391" s="8" customFormat="1" x14ac:dyDescent="0.3"/>
    <row r="392" s="8" customFormat="1" x14ac:dyDescent="0.3"/>
    <row r="393" s="8" customFormat="1" x14ac:dyDescent="0.3"/>
    <row r="394" s="8" customFormat="1" x14ac:dyDescent="0.3"/>
    <row r="395" s="8" customFormat="1" x14ac:dyDescent="0.3"/>
    <row r="396" s="8" customFormat="1" x14ac:dyDescent="0.3"/>
    <row r="397" s="8" customFormat="1" x14ac:dyDescent="0.3"/>
    <row r="398" s="8" customFormat="1" x14ac:dyDescent="0.3"/>
    <row r="399" s="8" customFormat="1" x14ac:dyDescent="0.3"/>
    <row r="400" s="8" customFormat="1" x14ac:dyDescent="0.3"/>
    <row r="401" s="8" customFormat="1" x14ac:dyDescent="0.3"/>
    <row r="402" s="8" customFormat="1" x14ac:dyDescent="0.3"/>
    <row r="403" s="8" customFormat="1" x14ac:dyDescent="0.3"/>
    <row r="404" s="8" customFormat="1" x14ac:dyDescent="0.3"/>
    <row r="405" s="8" customFormat="1" x14ac:dyDescent="0.3"/>
    <row r="406" s="8" customFormat="1" x14ac:dyDescent="0.3"/>
    <row r="407" s="8" customFormat="1" x14ac:dyDescent="0.3"/>
    <row r="408" s="8" customFormat="1" x14ac:dyDescent="0.3"/>
    <row r="409" s="8" customFormat="1" x14ac:dyDescent="0.3"/>
    <row r="410" s="8" customFormat="1" x14ac:dyDescent="0.3"/>
    <row r="411" s="8" customFormat="1" x14ac:dyDescent="0.3"/>
    <row r="412" s="8" customFormat="1" x14ac:dyDescent="0.3"/>
    <row r="413" s="8" customFormat="1" x14ac:dyDescent="0.3"/>
    <row r="414" s="8" customFormat="1" x14ac:dyDescent="0.3"/>
    <row r="415" s="8" customFormat="1" x14ac:dyDescent="0.3"/>
    <row r="416" s="8" customFormat="1" x14ac:dyDescent="0.3"/>
    <row r="417" s="8" customFormat="1" x14ac:dyDescent="0.3"/>
    <row r="418" s="8" customFormat="1" x14ac:dyDescent="0.3"/>
    <row r="419" s="8" customFormat="1" x14ac:dyDescent="0.3"/>
    <row r="420" s="8" customFormat="1" x14ac:dyDescent="0.3"/>
    <row r="421" s="8" customFormat="1" x14ac:dyDescent="0.3"/>
    <row r="422" s="8" customFormat="1" x14ac:dyDescent="0.3"/>
    <row r="423" s="8" customFormat="1" x14ac:dyDescent="0.3"/>
    <row r="424" s="8" customFormat="1" x14ac:dyDescent="0.3"/>
    <row r="425" s="8" customFormat="1" x14ac:dyDescent="0.3"/>
    <row r="426" s="8" customFormat="1" x14ac:dyDescent="0.3"/>
    <row r="427" s="8" customFormat="1" x14ac:dyDescent="0.3"/>
    <row r="428" s="8" customFormat="1" x14ac:dyDescent="0.3"/>
    <row r="429" s="8" customFormat="1" x14ac:dyDescent="0.3"/>
    <row r="430" s="8" customFormat="1" x14ac:dyDescent="0.3"/>
    <row r="431" s="8" customFormat="1" x14ac:dyDescent="0.3"/>
    <row r="432" s="8" customFormat="1" x14ac:dyDescent="0.3"/>
    <row r="433" s="8" customFormat="1" x14ac:dyDescent="0.3"/>
    <row r="434" s="8" customFormat="1" x14ac:dyDescent="0.3"/>
    <row r="435" s="8" customFormat="1" x14ac:dyDescent="0.3"/>
    <row r="436" s="8" customFormat="1" x14ac:dyDescent="0.3"/>
    <row r="437" s="8" customFormat="1" x14ac:dyDescent="0.3"/>
    <row r="438" s="8" customFormat="1" x14ac:dyDescent="0.3"/>
    <row r="439" s="8" customFormat="1" x14ac:dyDescent="0.3"/>
    <row r="440" s="8" customFormat="1" x14ac:dyDescent="0.3"/>
    <row r="441" s="8" customFormat="1" x14ac:dyDescent="0.3"/>
    <row r="442" s="8" customFormat="1" x14ac:dyDescent="0.3"/>
    <row r="443" s="8" customFormat="1" x14ac:dyDescent="0.3"/>
    <row r="444" s="8" customFormat="1" x14ac:dyDescent="0.3"/>
    <row r="445" s="8" customFormat="1" x14ac:dyDescent="0.3"/>
    <row r="446" s="8" customFormat="1" x14ac:dyDescent="0.3"/>
    <row r="447" s="8" customFormat="1" x14ac:dyDescent="0.3"/>
    <row r="448" s="8" customFormat="1" x14ac:dyDescent="0.3"/>
    <row r="449" s="8" customFormat="1" x14ac:dyDescent="0.3"/>
    <row r="450" s="8" customFormat="1" x14ac:dyDescent="0.3"/>
    <row r="451" s="8" customFormat="1" x14ac:dyDescent="0.3"/>
    <row r="452" s="8" customFormat="1" x14ac:dyDescent="0.3"/>
    <row r="453" s="8" customFormat="1" x14ac:dyDescent="0.3"/>
    <row r="454" s="8" customFormat="1" x14ac:dyDescent="0.3"/>
    <row r="455" s="8" customFormat="1" x14ac:dyDescent="0.3"/>
    <row r="456" s="8" customFormat="1" x14ac:dyDescent="0.3"/>
    <row r="457" s="8" customFormat="1" x14ac:dyDescent="0.3"/>
    <row r="458" s="8" customFormat="1" x14ac:dyDescent="0.3"/>
    <row r="459" s="8" customFormat="1" x14ac:dyDescent="0.3"/>
    <row r="460" s="8" customFormat="1" x14ac:dyDescent="0.3"/>
    <row r="461" s="8" customFormat="1" x14ac:dyDescent="0.3"/>
    <row r="462" s="8" customFormat="1" x14ac:dyDescent="0.3"/>
    <row r="463" s="8" customFormat="1" x14ac:dyDescent="0.3"/>
    <row r="464" s="8" customFormat="1" x14ac:dyDescent="0.3"/>
    <row r="465" s="8" customFormat="1" x14ac:dyDescent="0.3"/>
    <row r="466" s="8" customFormat="1" x14ac:dyDescent="0.3"/>
    <row r="467" s="8" customFormat="1" x14ac:dyDescent="0.3"/>
    <row r="468" s="8" customFormat="1" x14ac:dyDescent="0.3"/>
    <row r="469" s="8" customFormat="1" x14ac:dyDescent="0.3"/>
    <row r="470" s="8" customFormat="1" x14ac:dyDescent="0.3"/>
    <row r="471" s="8" customFormat="1" x14ac:dyDescent="0.3"/>
    <row r="472" s="8" customFormat="1" x14ac:dyDescent="0.3"/>
    <row r="473" s="8" customFormat="1" x14ac:dyDescent="0.3"/>
    <row r="474" s="8" customFormat="1" x14ac:dyDescent="0.3"/>
    <row r="475" s="8" customFormat="1" x14ac:dyDescent="0.3"/>
    <row r="476" s="8" customFormat="1" x14ac:dyDescent="0.3"/>
    <row r="477" s="8" customFormat="1" x14ac:dyDescent="0.3"/>
    <row r="478" s="8" customFormat="1" x14ac:dyDescent="0.3"/>
    <row r="479" s="8" customFormat="1" x14ac:dyDescent="0.3"/>
    <row r="480" s="8" customFormat="1" x14ac:dyDescent="0.3"/>
    <row r="481" s="8" customFormat="1" x14ac:dyDescent="0.3"/>
    <row r="482" s="8" customFormat="1" x14ac:dyDescent="0.3"/>
    <row r="483" s="8" customFormat="1" x14ac:dyDescent="0.3"/>
    <row r="484" s="8" customFormat="1" x14ac:dyDescent="0.3"/>
    <row r="485" s="8" customFormat="1" x14ac:dyDescent="0.3"/>
    <row r="486" s="8" customFormat="1" x14ac:dyDescent="0.3"/>
    <row r="487" s="8" customFormat="1" x14ac:dyDescent="0.3"/>
    <row r="488" s="8" customFormat="1" x14ac:dyDescent="0.3"/>
    <row r="489" s="8" customFormat="1" x14ac:dyDescent="0.3"/>
    <row r="490" s="8" customFormat="1" x14ac:dyDescent="0.3"/>
    <row r="491" s="8" customFormat="1" x14ac:dyDescent="0.3"/>
    <row r="492" s="8" customFormat="1" x14ac:dyDescent="0.3"/>
    <row r="493" s="8" customFormat="1" x14ac:dyDescent="0.3"/>
    <row r="494" s="8" customFormat="1" x14ac:dyDescent="0.3"/>
    <row r="495" s="8" customFormat="1" x14ac:dyDescent="0.3"/>
    <row r="496" s="8" customFormat="1" x14ac:dyDescent="0.3"/>
    <row r="497" s="8" customFormat="1" x14ac:dyDescent="0.3"/>
    <row r="498" s="8" customFormat="1" x14ac:dyDescent="0.3"/>
    <row r="499" s="8" customFormat="1" x14ac:dyDescent="0.3"/>
    <row r="500" s="8" customFormat="1" x14ac:dyDescent="0.3"/>
    <row r="501" s="8" customFormat="1" x14ac:dyDescent="0.3"/>
    <row r="502" s="8" customFormat="1" x14ac:dyDescent="0.3"/>
    <row r="503" s="8" customFormat="1" x14ac:dyDescent="0.3"/>
    <row r="504" s="8" customFormat="1" x14ac:dyDescent="0.3"/>
    <row r="505" s="8" customFormat="1" x14ac:dyDescent="0.3"/>
    <row r="506" s="8" customFormat="1" x14ac:dyDescent="0.3"/>
    <row r="507" s="8" customFormat="1" x14ac:dyDescent="0.3"/>
    <row r="508" s="8" customFormat="1" x14ac:dyDescent="0.3"/>
    <row r="509" s="8" customFormat="1" x14ac:dyDescent="0.3"/>
    <row r="510" s="8" customFormat="1" x14ac:dyDescent="0.3"/>
    <row r="511" s="8" customFormat="1" x14ac:dyDescent="0.3"/>
    <row r="512" s="8" customFormat="1" x14ac:dyDescent="0.3"/>
    <row r="513" s="8" customFormat="1" x14ac:dyDescent="0.3"/>
    <row r="514" s="8" customFormat="1" x14ac:dyDescent="0.3"/>
    <row r="515" s="8" customFormat="1" x14ac:dyDescent="0.3"/>
    <row r="516" s="8" customFormat="1" x14ac:dyDescent="0.3"/>
    <row r="517" s="8" customFormat="1" x14ac:dyDescent="0.3"/>
    <row r="518" s="8" customFormat="1" x14ac:dyDescent="0.3"/>
    <row r="519" s="8" customFormat="1" x14ac:dyDescent="0.3"/>
    <row r="520" s="8" customFormat="1" x14ac:dyDescent="0.3"/>
    <row r="521" s="8" customFormat="1" x14ac:dyDescent="0.3"/>
    <row r="522" s="8" customFormat="1" x14ac:dyDescent="0.3"/>
    <row r="523" s="8" customFormat="1" x14ac:dyDescent="0.3"/>
    <row r="524" s="8" customFormat="1" x14ac:dyDescent="0.3"/>
    <row r="525" s="8" customFormat="1" x14ac:dyDescent="0.3"/>
    <row r="526" s="8" customFormat="1" x14ac:dyDescent="0.3"/>
    <row r="527" s="8" customFormat="1" x14ac:dyDescent="0.3"/>
    <row r="528" s="8" customFormat="1" x14ac:dyDescent="0.3"/>
    <row r="529" s="8" customFormat="1" x14ac:dyDescent="0.3"/>
    <row r="530" s="8" customFormat="1" x14ac:dyDescent="0.3"/>
    <row r="531" s="8" customFormat="1" x14ac:dyDescent="0.3"/>
    <row r="532" s="8" customFormat="1" x14ac:dyDescent="0.3"/>
    <row r="533" s="8" customFormat="1" x14ac:dyDescent="0.3"/>
    <row r="534" s="8" customFormat="1" x14ac:dyDescent="0.3"/>
    <row r="535" s="8" customFormat="1" x14ac:dyDescent="0.3"/>
    <row r="536" s="8" customFormat="1" x14ac:dyDescent="0.3"/>
    <row r="537" s="8" customFormat="1" x14ac:dyDescent="0.3"/>
    <row r="538" s="8" customFormat="1" x14ac:dyDescent="0.3"/>
    <row r="539" s="8" customFormat="1" x14ac:dyDescent="0.3"/>
    <row r="540" s="8" customFormat="1" x14ac:dyDescent="0.3"/>
    <row r="541" s="8" customFormat="1" x14ac:dyDescent="0.3"/>
    <row r="542" s="8" customFormat="1" x14ac:dyDescent="0.3"/>
    <row r="543" s="8" customFormat="1" x14ac:dyDescent="0.3"/>
    <row r="544" s="8" customFormat="1" x14ac:dyDescent="0.3"/>
    <row r="545" s="8" customFormat="1" x14ac:dyDescent="0.3"/>
    <row r="546" s="8" customFormat="1" x14ac:dyDescent="0.3"/>
    <row r="547" s="8" customFormat="1" x14ac:dyDescent="0.3"/>
    <row r="548" s="8" customFormat="1" x14ac:dyDescent="0.3"/>
    <row r="549" s="8" customFormat="1" x14ac:dyDescent="0.3"/>
    <row r="550" s="8" customFormat="1" x14ac:dyDescent="0.3"/>
    <row r="551" s="8" customFormat="1" x14ac:dyDescent="0.3"/>
    <row r="552" s="8" customFormat="1" x14ac:dyDescent="0.3"/>
    <row r="553" s="8" customFormat="1" x14ac:dyDescent="0.3"/>
    <row r="554" s="8" customFormat="1" x14ac:dyDescent="0.3"/>
    <row r="555" s="8" customFormat="1" x14ac:dyDescent="0.3"/>
    <row r="556" s="8" customFormat="1" x14ac:dyDescent="0.3"/>
    <row r="557" s="8" customFormat="1" x14ac:dyDescent="0.3"/>
    <row r="558" s="8" customFormat="1" x14ac:dyDescent="0.3"/>
    <row r="559" s="8" customFormat="1" x14ac:dyDescent="0.3"/>
    <row r="560" s="8" customFormat="1" x14ac:dyDescent="0.3"/>
    <row r="561" s="8" customFormat="1" x14ac:dyDescent="0.3"/>
    <row r="562" s="8" customFormat="1" x14ac:dyDescent="0.3"/>
    <row r="563" s="8" customFormat="1" x14ac:dyDescent="0.3"/>
    <row r="564" s="8" customFormat="1" x14ac:dyDescent="0.3"/>
    <row r="565" s="8" customFormat="1" x14ac:dyDescent="0.3"/>
    <row r="566" s="8" customFormat="1" x14ac:dyDescent="0.3"/>
    <row r="567" s="8" customFormat="1" x14ac:dyDescent="0.3"/>
    <row r="568" s="8" customFormat="1" x14ac:dyDescent="0.3"/>
    <row r="569" s="8" customFormat="1" x14ac:dyDescent="0.3"/>
    <row r="570" s="8" customFormat="1" x14ac:dyDescent="0.3"/>
    <row r="571" s="8" customFormat="1" x14ac:dyDescent="0.3"/>
    <row r="572" s="8" customFormat="1" x14ac:dyDescent="0.3"/>
    <row r="573" s="8" customFormat="1" x14ac:dyDescent="0.3"/>
    <row r="574" s="8" customFormat="1" x14ac:dyDescent="0.3"/>
    <row r="575" s="8" customFormat="1" x14ac:dyDescent="0.3"/>
    <row r="576" s="8" customFormat="1" x14ac:dyDescent="0.3"/>
    <row r="577" s="8" customFormat="1" x14ac:dyDescent="0.3"/>
    <row r="578" s="8" customFormat="1" x14ac:dyDescent="0.3"/>
    <row r="579" s="8" customFormat="1" x14ac:dyDescent="0.3"/>
    <row r="580" s="8" customFormat="1" x14ac:dyDescent="0.3"/>
    <row r="581" s="8" customFormat="1" x14ac:dyDescent="0.3"/>
    <row r="582" s="8" customFormat="1" x14ac:dyDescent="0.3"/>
    <row r="583" s="8" customFormat="1" x14ac:dyDescent="0.3"/>
    <row r="584" s="8" customFormat="1" x14ac:dyDescent="0.3"/>
    <row r="585" s="8" customFormat="1" x14ac:dyDescent="0.3"/>
    <row r="586" s="8" customFormat="1" x14ac:dyDescent="0.3"/>
    <row r="587" s="8" customFormat="1" x14ac:dyDescent="0.3"/>
    <row r="588" s="8" customFormat="1" x14ac:dyDescent="0.3"/>
    <row r="589" s="8" customFormat="1" x14ac:dyDescent="0.3"/>
    <row r="590" s="8" customFormat="1" x14ac:dyDescent="0.3"/>
    <row r="591" s="8" customFormat="1" x14ac:dyDescent="0.3"/>
    <row r="592" s="8" customFormat="1" x14ac:dyDescent="0.3"/>
    <row r="593" s="8" customFormat="1" x14ac:dyDescent="0.3"/>
    <row r="594" s="8" customFormat="1" x14ac:dyDescent="0.3"/>
    <row r="595" s="8" customFormat="1" x14ac:dyDescent="0.3"/>
    <row r="596" s="8" customFormat="1" x14ac:dyDescent="0.3"/>
    <row r="597" s="8" customFormat="1" x14ac:dyDescent="0.3"/>
    <row r="598" s="8" customFormat="1" x14ac:dyDescent="0.3"/>
    <row r="599" s="8" customFormat="1" x14ac:dyDescent="0.3"/>
    <row r="600" s="8" customFormat="1" x14ac:dyDescent="0.3"/>
    <row r="601" s="8" customFormat="1" x14ac:dyDescent="0.3"/>
    <row r="602" s="8" customFormat="1" x14ac:dyDescent="0.3"/>
    <row r="603" s="8" customFormat="1" x14ac:dyDescent="0.3"/>
    <row r="604" s="8" customFormat="1" x14ac:dyDescent="0.3"/>
    <row r="605" s="8" customFormat="1" x14ac:dyDescent="0.3"/>
    <row r="606" s="8" customFormat="1" x14ac:dyDescent="0.3"/>
    <row r="607" s="8" customFormat="1" x14ac:dyDescent="0.3"/>
    <row r="608" s="8" customFormat="1" x14ac:dyDescent="0.3"/>
    <row r="609" s="8" customFormat="1" x14ac:dyDescent="0.3"/>
    <row r="610" s="8" customFormat="1" x14ac:dyDescent="0.3"/>
    <row r="611" s="8" customFormat="1" x14ac:dyDescent="0.3"/>
    <row r="612" s="8" customFormat="1" x14ac:dyDescent="0.3"/>
    <row r="613" s="8" customFormat="1" x14ac:dyDescent="0.3"/>
    <row r="614" s="8" customFormat="1" x14ac:dyDescent="0.3"/>
    <row r="615" s="8" customFormat="1" x14ac:dyDescent="0.3"/>
    <row r="616" s="8" customFormat="1" x14ac:dyDescent="0.3"/>
    <row r="617" s="8" customFormat="1" x14ac:dyDescent="0.3"/>
    <row r="618" s="8" customFormat="1" x14ac:dyDescent="0.3"/>
    <row r="619" s="8" customFormat="1" x14ac:dyDescent="0.3"/>
    <row r="620" s="8" customFormat="1" x14ac:dyDescent="0.3"/>
    <row r="621" s="8" customFormat="1" x14ac:dyDescent="0.3"/>
    <row r="622" s="8" customFormat="1" x14ac:dyDescent="0.3"/>
    <row r="623" s="8" customFormat="1" x14ac:dyDescent="0.3"/>
    <row r="624" s="8" customFormat="1" x14ac:dyDescent="0.3"/>
    <row r="625" s="8" customFormat="1" x14ac:dyDescent="0.3"/>
    <row r="626" s="8" customFormat="1" x14ac:dyDescent="0.3"/>
    <row r="627" s="8" customFormat="1" x14ac:dyDescent="0.3"/>
    <row r="628" s="8" customFormat="1" x14ac:dyDescent="0.3"/>
    <row r="629" s="8" customFormat="1" x14ac:dyDescent="0.3"/>
    <row r="630" s="8" customFormat="1" x14ac:dyDescent="0.3"/>
    <row r="631" s="8" customFormat="1" x14ac:dyDescent="0.3"/>
    <row r="632" s="8" customFormat="1" x14ac:dyDescent="0.3"/>
    <row r="633" s="8" customFormat="1" x14ac:dyDescent="0.3"/>
    <row r="634" s="8" customFormat="1" x14ac:dyDescent="0.3"/>
    <row r="635" s="8" customFormat="1" x14ac:dyDescent="0.3"/>
    <row r="636" s="8" customFormat="1" x14ac:dyDescent="0.3"/>
    <row r="637" s="8" customFormat="1" x14ac:dyDescent="0.3"/>
    <row r="638" s="8" customFormat="1" x14ac:dyDescent="0.3"/>
    <row r="639" s="8" customFormat="1" x14ac:dyDescent="0.3"/>
    <row r="640" s="8" customFormat="1" x14ac:dyDescent="0.3"/>
    <row r="641" s="8" customFormat="1" x14ac:dyDescent="0.3"/>
    <row r="642" s="8" customFormat="1" x14ac:dyDescent="0.3"/>
    <row r="643" s="8" customFormat="1" x14ac:dyDescent="0.3"/>
    <row r="644" s="8" customFormat="1" x14ac:dyDescent="0.3"/>
    <row r="645" s="8" customFormat="1" x14ac:dyDescent="0.3"/>
    <row r="646" s="8" customFormat="1" x14ac:dyDescent="0.3"/>
    <row r="647" s="8" customFormat="1" x14ac:dyDescent="0.3"/>
    <row r="648" s="8" customFormat="1" x14ac:dyDescent="0.3"/>
    <row r="649" s="8" customFormat="1" x14ac:dyDescent="0.3"/>
    <row r="650" s="8" customFormat="1" x14ac:dyDescent="0.3"/>
    <row r="651" s="8" customFormat="1" x14ac:dyDescent="0.3"/>
    <row r="652" s="8" customFormat="1" x14ac:dyDescent="0.3"/>
    <row r="653" s="8" customFormat="1" x14ac:dyDescent="0.3"/>
    <row r="654" s="8" customFormat="1" x14ac:dyDescent="0.3"/>
    <row r="655" s="8" customFormat="1" x14ac:dyDescent="0.3"/>
    <row r="656" s="8" customFormat="1" x14ac:dyDescent="0.3"/>
    <row r="657" s="8" customFormat="1" x14ac:dyDescent="0.3"/>
    <row r="658" s="8" customFormat="1" x14ac:dyDescent="0.3"/>
    <row r="659" s="8" customFormat="1" x14ac:dyDescent="0.3"/>
    <row r="660" s="8" customFormat="1" x14ac:dyDescent="0.3"/>
    <row r="661" s="8" customFormat="1" x14ac:dyDescent="0.3"/>
    <row r="662" s="8" customFormat="1" x14ac:dyDescent="0.3"/>
  </sheetData>
  <sheetProtection algorithmName="SHA-512" hashValue="N3FtfXNiSTrrj0fgt1uO33gok+LrYvlcVJHAsRKxNBDkAUc5lpVUdLNMaxLLnoR+98/eadFpIgpg+SU4+o9VTw==" saltValue="NatC/rAZ6k7GxdnnXPV3IQ==" spinCount="100000" sheet="1" selectLockedCells="1"/>
  <mergeCells count="196">
    <mergeCell ref="B253:E253"/>
    <mergeCell ref="D254:E254"/>
    <mergeCell ref="B255:H255"/>
    <mergeCell ref="B193:E193"/>
    <mergeCell ref="D194:E194"/>
    <mergeCell ref="B195:H195"/>
    <mergeCell ref="B203:E203"/>
    <mergeCell ref="D204:E204"/>
    <mergeCell ref="B205:H205"/>
    <mergeCell ref="B235:E235"/>
    <mergeCell ref="D236:E236"/>
    <mergeCell ref="B237:H237"/>
    <mergeCell ref="B247:E247"/>
    <mergeCell ref="D248:E248"/>
    <mergeCell ref="B249:H249"/>
    <mergeCell ref="B251:C251"/>
    <mergeCell ref="D251:G251"/>
    <mergeCell ref="B243:E243"/>
    <mergeCell ref="D244:E244"/>
    <mergeCell ref="B245:H245"/>
    <mergeCell ref="B239:E239"/>
    <mergeCell ref="D240:E240"/>
    <mergeCell ref="B241:H241"/>
    <mergeCell ref="D228:E228"/>
    <mergeCell ref="B229:H229"/>
    <mergeCell ref="B231:E231"/>
    <mergeCell ref="D232:E232"/>
    <mergeCell ref="B233:H233"/>
    <mergeCell ref="B221:H221"/>
    <mergeCell ref="B223:E223"/>
    <mergeCell ref="D224:E224"/>
    <mergeCell ref="B225:H225"/>
    <mergeCell ref="B227:E227"/>
    <mergeCell ref="B215:E215"/>
    <mergeCell ref="D216:E216"/>
    <mergeCell ref="B217:H217"/>
    <mergeCell ref="B219:E219"/>
    <mergeCell ref="D220:E220"/>
    <mergeCell ref="D208:E208"/>
    <mergeCell ref="B209:H209"/>
    <mergeCell ref="B211:E211"/>
    <mergeCell ref="D212:E212"/>
    <mergeCell ref="B213:H213"/>
    <mergeCell ref="B201:C201"/>
    <mergeCell ref="D201:G201"/>
    <mergeCell ref="B207:E207"/>
    <mergeCell ref="D190:E190"/>
    <mergeCell ref="B191:H191"/>
    <mergeCell ref="B197:E197"/>
    <mergeCell ref="D198:E198"/>
    <mergeCell ref="B199:H199"/>
    <mergeCell ref="B183:H183"/>
    <mergeCell ref="B185:E185"/>
    <mergeCell ref="D186:E186"/>
    <mergeCell ref="B187:H187"/>
    <mergeCell ref="B189:E189"/>
    <mergeCell ref="B177:E177"/>
    <mergeCell ref="D178:E178"/>
    <mergeCell ref="B179:H179"/>
    <mergeCell ref="B181:E181"/>
    <mergeCell ref="D182:E182"/>
    <mergeCell ref="D170:E170"/>
    <mergeCell ref="B171:H171"/>
    <mergeCell ref="B173:E173"/>
    <mergeCell ref="D174:E174"/>
    <mergeCell ref="B175:H175"/>
    <mergeCell ref="B163:H163"/>
    <mergeCell ref="B165:E165"/>
    <mergeCell ref="D166:E166"/>
    <mergeCell ref="B167:H167"/>
    <mergeCell ref="B169:E169"/>
    <mergeCell ref="B157:E157"/>
    <mergeCell ref="D158:E158"/>
    <mergeCell ref="B159:H159"/>
    <mergeCell ref="B161:E161"/>
    <mergeCell ref="D162:E162"/>
    <mergeCell ref="B121:E121"/>
    <mergeCell ref="D122:E122"/>
    <mergeCell ref="B123:H123"/>
    <mergeCell ref="B125:E125"/>
    <mergeCell ref="B145:H145"/>
    <mergeCell ref="B147:E147"/>
    <mergeCell ref="D148:E148"/>
    <mergeCell ref="B149:H149"/>
    <mergeCell ref="B155:C155"/>
    <mergeCell ref="D155:G155"/>
    <mergeCell ref="B133:E133"/>
    <mergeCell ref="D134:E134"/>
    <mergeCell ref="B135:H135"/>
    <mergeCell ref="B143:E143"/>
    <mergeCell ref="D144:E144"/>
    <mergeCell ref="B151:E151"/>
    <mergeCell ref="D152:E152"/>
    <mergeCell ref="B153:H153"/>
    <mergeCell ref="D100:E100"/>
    <mergeCell ref="B101:H101"/>
    <mergeCell ref="B87:E87"/>
    <mergeCell ref="D88:E88"/>
    <mergeCell ref="B89:H89"/>
    <mergeCell ref="B91:E91"/>
    <mergeCell ref="D92:E92"/>
    <mergeCell ref="B93:H93"/>
    <mergeCell ref="B95:E95"/>
    <mergeCell ref="D96:E96"/>
    <mergeCell ref="B97:H97"/>
    <mergeCell ref="B99:E99"/>
    <mergeCell ref="B83:E83"/>
    <mergeCell ref="D84:E84"/>
    <mergeCell ref="B85:H85"/>
    <mergeCell ref="B6:H13"/>
    <mergeCell ref="F31:G31"/>
    <mergeCell ref="F32:G32"/>
    <mergeCell ref="B31:D31"/>
    <mergeCell ref="B32:D32"/>
    <mergeCell ref="B33:D33"/>
    <mergeCell ref="F33:G33"/>
    <mergeCell ref="B34:D34"/>
    <mergeCell ref="F34:G34"/>
    <mergeCell ref="B35:D35"/>
    <mergeCell ref="F35:G35"/>
    <mergeCell ref="B71:E71"/>
    <mergeCell ref="D72:E72"/>
    <mergeCell ref="B73:H73"/>
    <mergeCell ref="B75:E75"/>
    <mergeCell ref="D76:E76"/>
    <mergeCell ref="B63:H63"/>
    <mergeCell ref="B69:H69"/>
    <mergeCell ref="B67:E67"/>
    <mergeCell ref="D68:E68"/>
    <mergeCell ref="D80:E80"/>
    <mergeCell ref="B2:H2"/>
    <mergeCell ref="B4:H4"/>
    <mergeCell ref="B28:E29"/>
    <mergeCell ref="B30:G30"/>
    <mergeCell ref="F15:G16"/>
    <mergeCell ref="B15:D16"/>
    <mergeCell ref="B17:D17"/>
    <mergeCell ref="B18:D18"/>
    <mergeCell ref="B19:D19"/>
    <mergeCell ref="B23:D23"/>
    <mergeCell ref="B24:D24"/>
    <mergeCell ref="B25:D25"/>
    <mergeCell ref="F26:G26"/>
    <mergeCell ref="F17:G22"/>
    <mergeCell ref="B20:D20"/>
    <mergeCell ref="B21:D21"/>
    <mergeCell ref="B22:D22"/>
    <mergeCell ref="B103:E103"/>
    <mergeCell ref="D104:E104"/>
    <mergeCell ref="B139:H139"/>
    <mergeCell ref="B141:C141"/>
    <mergeCell ref="D141:G141"/>
    <mergeCell ref="B107:C107"/>
    <mergeCell ref="D107:G107"/>
    <mergeCell ref="B137:E137"/>
    <mergeCell ref="D138:E138"/>
    <mergeCell ref="B105:H105"/>
    <mergeCell ref="B113:E113"/>
    <mergeCell ref="D114:E114"/>
    <mergeCell ref="B115:H115"/>
    <mergeCell ref="B117:E117"/>
    <mergeCell ref="D118:E118"/>
    <mergeCell ref="B109:E109"/>
    <mergeCell ref="D110:E110"/>
    <mergeCell ref="B111:H111"/>
    <mergeCell ref="D126:E126"/>
    <mergeCell ref="B127:H127"/>
    <mergeCell ref="B129:E129"/>
    <mergeCell ref="D130:E130"/>
    <mergeCell ref="B131:H131"/>
    <mergeCell ref="B119:H119"/>
    <mergeCell ref="B81:H81"/>
    <mergeCell ref="B77:H77"/>
    <mergeCell ref="B79:E79"/>
    <mergeCell ref="D49:G49"/>
    <mergeCell ref="C42:E45"/>
    <mergeCell ref="B61:E61"/>
    <mergeCell ref="B53:H53"/>
    <mergeCell ref="D62:E62"/>
    <mergeCell ref="B55:C55"/>
    <mergeCell ref="D55:G55"/>
    <mergeCell ref="B57:E57"/>
    <mergeCell ref="D58:E58"/>
    <mergeCell ref="B59:H59"/>
    <mergeCell ref="B65:C65"/>
    <mergeCell ref="D65:G65"/>
    <mergeCell ref="B36:D36"/>
    <mergeCell ref="F36:G36"/>
    <mergeCell ref="B37:D37"/>
    <mergeCell ref="F37:G37"/>
    <mergeCell ref="B38:D38"/>
    <mergeCell ref="F38:G38"/>
    <mergeCell ref="B49:C49"/>
    <mergeCell ref="B51:E51"/>
    <mergeCell ref="D52:E52"/>
    <mergeCell ref="B40:H40"/>
  </mergeCells>
  <pageMargins left="0.49" right="0.15748031496062992" top="0.23622047244094491" bottom="0.51181102362204722" header="0.15748031496062992" footer="0.31496062992125984"/>
  <pageSetup paperSize="9" scale="79" orientation="portrait" r:id="rId1"/>
  <rowBreaks count="4" manualBreakCount="4">
    <brk id="48" min="1" max="7" man="1"/>
    <brk id="106" min="1" max="7" man="1"/>
    <brk id="163" min="1" max="7" man="1"/>
    <brk id="221" min="1" max="7" man="1"/>
  </rowBreaks>
  <ignoredErrors>
    <ignoredError sqref="B52"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$F$26</xm:f>
              </x14:cfvo>
              <x14:cfvo type="num" gte="0">
                <xm:f>$F$26</xm:f>
              </x14:cfvo>
              <x14:cfIcon iconSet="3Symbols" iconId="2"/>
              <x14:cfIcon iconSet="3Symbols" iconId="2"/>
              <x14:cfIcon iconSet="3Symbols" iconId="0"/>
            </x14:iconSet>
          </x14:cfRule>
          <xm:sqref>E26</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Obras para la descontaminación en la entrada del Edificio 64 de la zona Oeste de PIMIC-D del CIEMAT.</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B59DBF41-4DD6-4754-8161-DBAD8FF4F8BD}"/>
</file>

<file path=customXml/itemProps2.xml><?xml version="1.0" encoding="utf-8"?>
<ds:datastoreItem xmlns:ds="http://schemas.openxmlformats.org/officeDocument/2006/customXml" ds:itemID="{921066DE-0D7D-407E-8266-22D8DA80BC36}"/>
</file>

<file path=customXml/itemProps3.xml><?xml version="1.0" encoding="utf-8"?>
<ds:datastoreItem xmlns:ds="http://schemas.openxmlformats.org/officeDocument/2006/customXml" ds:itemID="{7CC57343-3C46-43A7-BB99-77363F0D71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Excel_modelo oferta económica</dc:title>
  <dc:creator>Almoguera Sanmiguel, Aurelio José</dc:creator>
  <cp:lastModifiedBy>Revuelta Mateo, Ángela</cp:lastModifiedBy>
  <cp:lastPrinted>2024-06-19T12:19:52Z</cp:lastPrinted>
  <dcterms:created xsi:type="dcterms:W3CDTF">2023-01-31T12:44:50Z</dcterms:created>
  <dcterms:modified xsi:type="dcterms:W3CDTF">2024-06-20T06:25:01Z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