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https://enresa.sharepoint.com/sites/dpto.compraseinversiones/Shared Documents/UContratación/03 LICITACIONES NO SARA/2024/IN/SIMPLIFICADO/CO-IN-24-015 SA Inst electrica/5_Versiones rev3_DEF_Pixelware/"/>
    </mc:Choice>
  </mc:AlternateContent>
  <xr:revisionPtr revIDLastSave="1" documentId="8_{2131B514-63B5-4910-9D91-E9F3A38E99DC}" xr6:coauthVersionLast="47" xr6:coauthVersionMax="47" xr10:uidLastSave="{A7255BE2-CD0D-4E6B-A813-B93C7A45F061}"/>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720" tabRatio="82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Instrucciones!$B$1:$Q$20</definedName>
    <definedName name="_xlnm.Print_Area" localSheetId="1">'Modelo de oferta económica'!$B$2:$H$493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90" i="1" l="1"/>
  <c r="I487" i="1" s="1"/>
  <c r="I29" i="1" s="1"/>
  <c r="E29" i="1" s="1"/>
  <c r="I483" i="1"/>
  <c r="I480" i="1" s="1"/>
  <c r="I462" i="1"/>
  <c r="J443" i="1"/>
  <c r="H444" i="1" s="1"/>
  <c r="J439" i="1"/>
  <c r="H440" i="1" s="1"/>
  <c r="I436" i="1"/>
  <c r="J165" i="1"/>
  <c r="H166" i="1" s="1"/>
  <c r="J82" i="1"/>
  <c r="H83" i="1" s="1"/>
  <c r="J461" i="1" l="1"/>
  <c r="H462" i="1" s="1"/>
  <c r="J482" i="1"/>
  <c r="H483" i="1" s="1"/>
  <c r="H480" i="1" s="1"/>
  <c r="J489" i="1"/>
  <c r="H490" i="1" s="1"/>
  <c r="H487" i="1" s="1"/>
  <c r="I440" i="1"/>
  <c r="I444" i="1"/>
  <c r="J435" i="1"/>
  <c r="H436" i="1" s="1"/>
  <c r="I28" i="1"/>
  <c r="E28" i="1" s="1"/>
  <c r="J450" i="1"/>
  <c r="H451" i="1" s="1"/>
  <c r="I451" i="1"/>
  <c r="J454" i="1"/>
  <c r="H455" i="1" s="1"/>
  <c r="I455" i="1"/>
  <c r="J458" i="1"/>
  <c r="H459" i="1" s="1"/>
  <c r="I459" i="1"/>
  <c r="J465" i="1"/>
  <c r="H466" i="1" s="1"/>
  <c r="I466" i="1"/>
  <c r="J469" i="1"/>
  <c r="H470" i="1" s="1"/>
  <c r="I470" i="1"/>
  <c r="J473" i="1"/>
  <c r="H474" i="1" s="1"/>
  <c r="I474" i="1"/>
  <c r="J391" i="1"/>
  <c r="H392" i="1" s="1"/>
  <c r="I392" i="1"/>
  <c r="J395" i="1"/>
  <c r="H396" i="1" s="1"/>
  <c r="I396" i="1"/>
  <c r="J399" i="1"/>
  <c r="H400" i="1" s="1"/>
  <c r="I400" i="1"/>
  <c r="J403" i="1"/>
  <c r="H404" i="1" s="1"/>
  <c r="I404" i="1"/>
  <c r="J407" i="1"/>
  <c r="H408" i="1" s="1"/>
  <c r="I408" i="1"/>
  <c r="J411" i="1"/>
  <c r="H412" i="1" s="1"/>
  <c r="I412" i="1"/>
  <c r="J415" i="1"/>
  <c r="H416" i="1" s="1"/>
  <c r="I416" i="1"/>
  <c r="J419" i="1"/>
  <c r="H420" i="1" s="1"/>
  <c r="I420" i="1"/>
  <c r="J423" i="1"/>
  <c r="H424" i="1" s="1"/>
  <c r="I424" i="1"/>
  <c r="J427" i="1"/>
  <c r="H428" i="1" s="1"/>
  <c r="I428" i="1"/>
  <c r="J431" i="1"/>
  <c r="H432" i="1" s="1"/>
  <c r="I432" i="1"/>
  <c r="J380" i="1"/>
  <c r="H381" i="1" s="1"/>
  <c r="I381" i="1"/>
  <c r="J384" i="1"/>
  <c r="H385" i="1" s="1"/>
  <c r="I385" i="1"/>
  <c r="J341" i="1"/>
  <c r="H342" i="1" s="1"/>
  <c r="I342" i="1"/>
  <c r="J345" i="1"/>
  <c r="H346" i="1" s="1"/>
  <c r="I346" i="1"/>
  <c r="J349" i="1"/>
  <c r="H350" i="1" s="1"/>
  <c r="I350" i="1"/>
  <c r="J353" i="1"/>
  <c r="H354" i="1" s="1"/>
  <c r="I354" i="1"/>
  <c r="J357" i="1"/>
  <c r="H358" i="1" s="1"/>
  <c r="I358" i="1"/>
  <c r="J361" i="1"/>
  <c r="H362" i="1" s="1"/>
  <c r="I362" i="1"/>
  <c r="J365" i="1"/>
  <c r="H366" i="1" s="1"/>
  <c r="I366" i="1"/>
  <c r="J369" i="1"/>
  <c r="H370" i="1" s="1"/>
  <c r="I370" i="1"/>
  <c r="J373" i="1"/>
  <c r="H374" i="1" s="1"/>
  <c r="I374" i="1"/>
  <c r="J274" i="1"/>
  <c r="H275" i="1" s="1"/>
  <c r="I275" i="1"/>
  <c r="J278" i="1"/>
  <c r="H279" i="1" s="1"/>
  <c r="I279" i="1"/>
  <c r="J282" i="1"/>
  <c r="H283" i="1" s="1"/>
  <c r="I283" i="1"/>
  <c r="J286" i="1"/>
  <c r="H287" i="1" s="1"/>
  <c r="I287" i="1"/>
  <c r="J290" i="1"/>
  <c r="H291" i="1" s="1"/>
  <c r="I291" i="1"/>
  <c r="J294" i="1"/>
  <c r="H295" i="1" s="1"/>
  <c r="I295" i="1"/>
  <c r="J298" i="1"/>
  <c r="H299" i="1" s="1"/>
  <c r="I299" i="1"/>
  <c r="J302" i="1"/>
  <c r="H303" i="1" s="1"/>
  <c r="I303" i="1"/>
  <c r="J306" i="1"/>
  <c r="H307" i="1" s="1"/>
  <c r="I307" i="1"/>
  <c r="J310" i="1"/>
  <c r="H311" i="1" s="1"/>
  <c r="I311" i="1"/>
  <c r="J314" i="1"/>
  <c r="H315" i="1" s="1"/>
  <c r="I315" i="1"/>
  <c r="J318" i="1"/>
  <c r="H319" i="1" s="1"/>
  <c r="I319" i="1"/>
  <c r="J322" i="1"/>
  <c r="H323" i="1" s="1"/>
  <c r="I323" i="1"/>
  <c r="J326" i="1"/>
  <c r="H327" i="1" s="1"/>
  <c r="I327" i="1"/>
  <c r="J330" i="1"/>
  <c r="H331" i="1" s="1"/>
  <c r="I331" i="1"/>
  <c r="J334" i="1"/>
  <c r="H335" i="1" s="1"/>
  <c r="I335" i="1"/>
  <c r="J255" i="1"/>
  <c r="H256" i="1" s="1"/>
  <c r="I256" i="1"/>
  <c r="J259" i="1"/>
  <c r="H260" i="1" s="1"/>
  <c r="I260" i="1"/>
  <c r="J263" i="1"/>
  <c r="H264" i="1" s="1"/>
  <c r="I264" i="1"/>
  <c r="J267" i="1"/>
  <c r="H268" i="1" s="1"/>
  <c r="I268" i="1"/>
  <c r="J220" i="1"/>
  <c r="H221" i="1" s="1"/>
  <c r="I221" i="1"/>
  <c r="J224" i="1"/>
  <c r="H225" i="1" s="1"/>
  <c r="I225" i="1"/>
  <c r="J228" i="1"/>
  <c r="H229" i="1" s="1"/>
  <c r="I229" i="1"/>
  <c r="J232" i="1"/>
  <c r="H233" i="1" s="1"/>
  <c r="I233" i="1"/>
  <c r="J236" i="1"/>
  <c r="H237" i="1" s="1"/>
  <c r="I237" i="1"/>
  <c r="J240" i="1"/>
  <c r="H241" i="1" s="1"/>
  <c r="I241" i="1"/>
  <c r="J244" i="1"/>
  <c r="H245" i="1" s="1"/>
  <c r="I245" i="1"/>
  <c r="J248" i="1"/>
  <c r="H249" i="1" s="1"/>
  <c r="I249" i="1"/>
  <c r="J153" i="1"/>
  <c r="H154" i="1" s="1"/>
  <c r="I154" i="1"/>
  <c r="J157" i="1"/>
  <c r="H158" i="1" s="1"/>
  <c r="I158" i="1"/>
  <c r="J161" i="1"/>
  <c r="H162" i="1" s="1"/>
  <c r="I162" i="1"/>
  <c r="I166" i="1"/>
  <c r="J169" i="1"/>
  <c r="H170" i="1" s="1"/>
  <c r="I170" i="1"/>
  <c r="J173" i="1"/>
  <c r="H174" i="1" s="1"/>
  <c r="I174" i="1"/>
  <c r="J177" i="1"/>
  <c r="H178" i="1" s="1"/>
  <c r="I178" i="1"/>
  <c r="J181" i="1"/>
  <c r="H182" i="1" s="1"/>
  <c r="I182" i="1"/>
  <c r="J185" i="1"/>
  <c r="H186" i="1" s="1"/>
  <c r="I186" i="1"/>
  <c r="J189" i="1"/>
  <c r="H190" i="1" s="1"/>
  <c r="I190" i="1"/>
  <c r="J193" i="1"/>
  <c r="H194" i="1" s="1"/>
  <c r="I194" i="1"/>
  <c r="J197" i="1"/>
  <c r="H198" i="1" s="1"/>
  <c r="I198" i="1"/>
  <c r="J201" i="1"/>
  <c r="H202" i="1" s="1"/>
  <c r="I202" i="1"/>
  <c r="J205" i="1"/>
  <c r="H206" i="1" s="1"/>
  <c r="I206" i="1"/>
  <c r="J209" i="1"/>
  <c r="H210" i="1" s="1"/>
  <c r="I210" i="1"/>
  <c r="J213" i="1"/>
  <c r="H214" i="1" s="1"/>
  <c r="I214" i="1"/>
  <c r="I83" i="1"/>
  <c r="J86" i="1"/>
  <c r="H87" i="1" s="1"/>
  <c r="I87" i="1"/>
  <c r="J90" i="1"/>
  <c r="H91" i="1" s="1"/>
  <c r="I91" i="1"/>
  <c r="J94" i="1"/>
  <c r="H95" i="1" s="1"/>
  <c r="I95" i="1"/>
  <c r="J98" i="1"/>
  <c r="H99" i="1" s="1"/>
  <c r="I99" i="1"/>
  <c r="J102" i="1"/>
  <c r="H103" i="1" s="1"/>
  <c r="I103" i="1"/>
  <c r="J106" i="1"/>
  <c r="H107" i="1" s="1"/>
  <c r="I107" i="1"/>
  <c r="J110" i="1"/>
  <c r="H111" i="1" s="1"/>
  <c r="I111" i="1"/>
  <c r="J114" i="1"/>
  <c r="H115" i="1" s="1"/>
  <c r="I115" i="1"/>
  <c r="J118" i="1"/>
  <c r="H119" i="1" s="1"/>
  <c r="I119" i="1"/>
  <c r="J122" i="1"/>
  <c r="H123" i="1" s="1"/>
  <c r="I123" i="1"/>
  <c r="J126" i="1"/>
  <c r="H127" i="1" s="1"/>
  <c r="I127" i="1"/>
  <c r="J130" i="1"/>
  <c r="H131" i="1" s="1"/>
  <c r="I131" i="1"/>
  <c r="J134" i="1"/>
  <c r="H135" i="1" s="1"/>
  <c r="I135" i="1"/>
  <c r="J138" i="1"/>
  <c r="H139" i="1" s="1"/>
  <c r="I139" i="1"/>
  <c r="J142" i="1"/>
  <c r="H143" i="1" s="1"/>
  <c r="I143" i="1"/>
  <c r="J146" i="1"/>
  <c r="H147" i="1" s="1"/>
  <c r="I147" i="1"/>
  <c r="J55" i="1"/>
  <c r="H56" i="1" s="1"/>
  <c r="J59" i="1"/>
  <c r="J63" i="1"/>
  <c r="J67" i="1"/>
  <c r="J71" i="1"/>
  <c r="J75" i="1"/>
  <c r="I56" i="1"/>
  <c r="I60" i="1"/>
  <c r="I64" i="1"/>
  <c r="I68" i="1"/>
  <c r="I72" i="1"/>
  <c r="I76" i="1"/>
  <c r="H80" i="1" l="1"/>
  <c r="I448" i="1"/>
  <c r="I27" i="1" s="1"/>
  <c r="E27" i="1" s="1"/>
  <c r="H448" i="1"/>
  <c r="H389" i="1"/>
  <c r="H378" i="1"/>
  <c r="H339" i="1"/>
  <c r="H218" i="1"/>
  <c r="H151" i="1"/>
  <c r="I389" i="1"/>
  <c r="I26" i="1" s="1"/>
  <c r="E26" i="1" s="1"/>
  <c r="I339" i="1"/>
  <c r="I24" i="1" s="1"/>
  <c r="E24" i="1" s="1"/>
  <c r="I378" i="1"/>
  <c r="I25" i="1" s="1"/>
  <c r="E25" i="1" s="1"/>
  <c r="I272" i="1"/>
  <c r="I23" i="1" s="1"/>
  <c r="E23" i="1" s="1"/>
  <c r="H272" i="1"/>
  <c r="I253" i="1"/>
  <c r="I22" i="1" s="1"/>
  <c r="E22" i="1" s="1"/>
  <c r="H253" i="1"/>
  <c r="I218" i="1"/>
  <c r="I21" i="1" s="1"/>
  <c r="E21" i="1" s="1"/>
  <c r="I151" i="1"/>
  <c r="I20" i="1" s="1"/>
  <c r="E20" i="1" s="1"/>
  <c r="I80" i="1"/>
  <c r="I19" i="1" s="1"/>
  <c r="E19" i="1" s="1"/>
  <c r="I53" i="1"/>
  <c r="I18" i="1" s="1"/>
  <c r="H76" i="1"/>
  <c r="H72" i="1"/>
  <c r="H68" i="1"/>
  <c r="H64" i="1"/>
  <c r="H60" i="1"/>
  <c r="H53" i="1" l="1"/>
  <c r="E18" i="1" s="1"/>
  <c r="E30" i="1" s="1"/>
  <c r="I30" i="1" l="1"/>
</calcChain>
</file>

<file path=xl/sharedStrings.xml><?xml version="1.0" encoding="utf-8"?>
<sst xmlns="http://schemas.openxmlformats.org/spreadsheetml/2006/main" count="865" uniqueCount="362">
  <si>
    <t>CAPÍTULO 1</t>
  </si>
  <si>
    <t>Precio Unitario</t>
  </si>
  <si>
    <t>Medición</t>
  </si>
  <si>
    <t>Importe</t>
  </si>
  <si>
    <t>m</t>
  </si>
  <si>
    <t>Ud.</t>
  </si>
  <si>
    <t>CAPÍTULO 2</t>
  </si>
  <si>
    <t>CAPÍTULO 3</t>
  </si>
  <si>
    <t>CAPÍTULO 4</t>
  </si>
  <si>
    <t>CAPÍTULO 5</t>
  </si>
  <si>
    <t>CAPÍTULO 6</t>
  </si>
  <si>
    <t>CAPÍTULO 7</t>
  </si>
  <si>
    <t>CAPÍTULO 8</t>
  </si>
  <si>
    <t>CAPÍTULO 9</t>
  </si>
  <si>
    <t>CAPÍTULO 10</t>
  </si>
  <si>
    <t>GESTIÓN DE RESIDUOS</t>
  </si>
  <si>
    <t>SEGURIDAD Y SALUD</t>
  </si>
  <si>
    <t>TOTAL PROYECTO</t>
  </si>
  <si>
    <t>Importe (€)</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</si>
  <si>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</si>
  <si>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</si>
  <si>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</si>
  <si>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</si>
  <si>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</si>
  <si>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</si>
  <si>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</si>
  <si>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</si>
  <si>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</si>
  <si>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</si>
  <si>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</si>
  <si>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</si>
  <si>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</si>
  <si>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</si>
  <si>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</si>
  <si>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</si>
  <si>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</si>
  <si>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</si>
  <si>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</si>
  <si>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</si>
  <si>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</si>
  <si>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</si>
  <si>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</si>
  <si>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</si>
  <si>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CUADRO DISTRIBUCIÓN Ñ-EE-CDE13</t>
  </si>
  <si>
    <t>1.1</t>
  </si>
  <si>
    <t>1.2</t>
  </si>
  <si>
    <t>Bloque de Distribución 4P 125A; Icc 6kA. Totalmente montado y conexionado. Incluido material, mano de obra, medios auxiliares, pequeño material y pruebas de funcionamiento.</t>
  </si>
  <si>
    <t>1.3</t>
  </si>
  <si>
    <t>Interruptor automático magnetotérmico, tetrapolar (4P), intensidad nominal 80 A, poder de corte 10 kA, curva C. Totalmente montado, conexionado y probado.</t>
  </si>
  <si>
    <t>Descripción</t>
  </si>
  <si>
    <t>Protector contra sobretensiones, tipo 1 + 2 (ondas de 10/350 µs y 8/20 µs), con led indicador de final de vida útil, tetrapolar (3P+N), tensión nominal 230/400 V, para la línea trifásica de suministro eléctrico colocado dentro del cuadro principal. Incluye: Montaje, conexionado y comprobación de su correcto funcionamiento.</t>
  </si>
  <si>
    <t>1.4</t>
  </si>
  <si>
    <t>1.5</t>
  </si>
  <si>
    <t>1.6</t>
  </si>
  <si>
    <t>Conjunto fusible, formado por fusibles cilíndricos, curva gG, intensidad nominal 125 A, poder de corte 100 kA y base modular para fusibles cilíndricos, tripolar (3P), intensidad nominal 125 A. Totalmente montado, conexionado y probado.</t>
  </si>
  <si>
    <t>Caja de distribución metálica, de superficie, con puerta ciega, con grados de protección IP55 e IK10, RAL 7035, de 300x300x120 mm, con carril DIN, terminales de tierra, incluso borneros de conexión. Incluye: Conexión, Colocación y fijación del elemento.</t>
  </si>
  <si>
    <t>CUADRO DISTRIBUCIÓN Ñ-EE-CDE14</t>
  </si>
  <si>
    <t>2.1</t>
  </si>
  <si>
    <t>2.2</t>
  </si>
  <si>
    <t>2.3</t>
  </si>
  <si>
    <t>Armario de distribución metálico de chapa de acero tratada y pintada con pintura epoxi no menor de 2,5 mm de espesor y estructura adecuada, protección IP54, con zócalo metálico perfil L y preparado para acometida por su parte inferior, con puerta ciega troquelada para elementos de maniobra. Totalmente montado, Colocación y fijación del elemento. Incluido material, mano de obra, maquinaria, medios auxiliares, pequeño material y pruebas de funcionamiento.</t>
  </si>
  <si>
    <t>2.4</t>
  </si>
  <si>
    <t>2.5</t>
  </si>
  <si>
    <t>Interruptor automático magnetotérmico, tetrapolar (4P), intensidad nominal 16 A, poder de corte 10 kA, curva C. Totalmente montado, conexionado y probado.</t>
  </si>
  <si>
    <t>2.6</t>
  </si>
  <si>
    <t>Contador horario 2P, modular. Totalmente montado, conexionado y probado.</t>
  </si>
  <si>
    <t>2.7</t>
  </si>
  <si>
    <t>Interruptor automático magnetotérmico, bipolar (2P), intensidad nominal 16 A, poder de corte 10 kA, curva C, con bloque diferencial instantáneo, bipolar (2P), intensidad nominal 25 A, sensibilidad 30 mA. Totalmente montado, conexionado y probado.</t>
  </si>
  <si>
    <t>2.8</t>
  </si>
  <si>
    <t>Selector estanco de 3 posiciones +/- 45º, contactos NA + NA . "MANUAL" "0" "AUTOMATICO". Instalación en superficie. Incluye: Montaje, conexionado y comprobación de su correcto funcionamiento.</t>
  </si>
  <si>
    <t>Contactor de 3 contactos principales NA y un contacto auxiliar NC, de intensidad nominal 16 A y tensión de bobina 230 V. Totalmente montado, conexionado y probado.</t>
  </si>
  <si>
    <t>2.9</t>
  </si>
  <si>
    <t>Armario de distribución metálico de chapa de acero tratada y pintada …</t>
  </si>
  <si>
    <t xml:space="preserve">Piloto de señalización estanco, para alimentación de 230 Vca, ... </t>
  </si>
  <si>
    <t>Interruptor automático magnetotérmico, tetrapolar (4P), …</t>
  </si>
  <si>
    <t>Bloque de Distribución 4P 125A; Icc 6kA. …</t>
  </si>
  <si>
    <t>Contador horario 2P, modular. …</t>
  </si>
  <si>
    <t>Interruptor automático magnetotérmico, bipolar (2P), …</t>
  </si>
  <si>
    <t>2.10</t>
  </si>
  <si>
    <t>Temporizador, modular. Totalmente montado, conexionado y probado.</t>
  </si>
  <si>
    <t>Temporizador, modular. …</t>
  </si>
  <si>
    <t>2.11</t>
  </si>
  <si>
    <t>2.12</t>
  </si>
  <si>
    <t>2.13</t>
  </si>
  <si>
    <t>2.14</t>
  </si>
  <si>
    <t>2.15</t>
  </si>
  <si>
    <t>2.16</t>
  </si>
  <si>
    <t>2.17</t>
  </si>
  <si>
    <t>Detector de movimiento por infrarrojos para automatización del sistema de alumbrado, ángulo de detección de 240°, alcance frontal de 12 m y lateral de 15 m, regulable en tiempo, en sensibilidad lumínica y en distancia de captación, alimentación a 230 V y 50 Hz, poder de ruptura de 10 A a 250 V, con conmutación en paso por cero, sensibilidad lumínica regulable de 5 a 2000 lux, temperatura de trabajo entre -10°C y 40°C, grado de protección IP45, de 123,5x76,5x60,5 mm. Instalación en a columna de la cubierta. Incluso sujeciones. Incluye: Replanteo. Montaje, conexionado y comprobación de su correcto funcionamiento.</t>
  </si>
  <si>
    <t>Detector de movimiento por infrarrojos para automatización …</t>
  </si>
  <si>
    <t>Interruptor automático magnetotérmico, bipolar (2P), intensidad nominal 6 A, poder de corte 6 kA, curva C, con bloque diferencial instantáneo, bipolar (2P), intensidad nominal 25 A, sensibilidad 30 mA, clase AC. Totalmente montado, conexionado y probado.</t>
  </si>
  <si>
    <t>Interruptor automático magnetotérmico, bipolar (2P), intensidad nominal 10 A, poder de corte 6 kA, curva C,  con bloque diferencial instantáneo, bipolar (2P), intensidad nominal 25 A, sensibilidad 30 mA, clase AC. Totalmente montado, conexionado y probado.</t>
  </si>
  <si>
    <t>Interruptor automático magnetotérmico, tetrapolar (4P), intensidad nominal 40 A, poder de corte 10 kA, curva C, con bloque diferencial instantáneo, tetrapolar (4P), intensidad nominal 40 A, sensibilidad 30 mA, clase AC. Totalmente montado, conexionado y probado.</t>
  </si>
  <si>
    <t>Interruptor automático magnetotérmico, tripolar (3P), intensidad nominal 16 A, poder de corte 10 kA, curva C, con bloque diferencial instantáneo, tripolar (3P), intensidad nominal 25 A, sensibilidad 30 mA, clase AC. Totalmente montado, conexionado y probado.</t>
  </si>
  <si>
    <t>Base de toma de corriente con contacto de tierra (2P+T), estanca, tipo CETAC IEC60309, con grado de protección IP55, monobloc, gama básica, intensidad asignada 16 A, tensión asignada 250 V, con tapa y caja con tapa, de color azul. Instalación en superficie. Incluye: Montaje, conexionado y comprobación de su correcto funcionamiento.</t>
  </si>
  <si>
    <t>Base de toma de corriente con contacto de tierra (2P+T), …</t>
  </si>
  <si>
    <t>Base de toma de corriente con contacto de tierra (3P+T), estanca, tipo CETAC IEC60309, con grado de protección IP55, monobloc, gama básica, intensidad asignada 32 A, tensión asignada 400 V, con tapa y caja con tapa, de color rojo. Instalación en superficie. Incluye: Montaje, conexionado y comprobación de su correcto funcionamiento.</t>
  </si>
  <si>
    <t>TOTAL Capítulo 2 - CUADRO DISTRIBUCIÓN Ñ-EE-CDE14</t>
  </si>
  <si>
    <t>TOTAL Capítulo 1 - CUADRO DISTRIBUCIÓN Ñ-EE-CDE13</t>
  </si>
  <si>
    <t>PANEL CONTROL EXTRACTORES Ñ-VA-PL001</t>
  </si>
  <si>
    <t>3.1</t>
  </si>
  <si>
    <t>3.2</t>
  </si>
  <si>
    <t>3.3</t>
  </si>
  <si>
    <t>3.4</t>
  </si>
  <si>
    <t>3.5</t>
  </si>
  <si>
    <t>3.6</t>
  </si>
  <si>
    <t>3.7</t>
  </si>
  <si>
    <t>3.8</t>
  </si>
  <si>
    <t>3.9</t>
  </si>
  <si>
    <t>3.10</t>
  </si>
  <si>
    <t>3.11</t>
  </si>
  <si>
    <t>3.12</t>
  </si>
  <si>
    <t>3.13</t>
  </si>
  <si>
    <t>3.14</t>
  </si>
  <si>
    <t>3.15</t>
  </si>
  <si>
    <t>3.16</t>
  </si>
  <si>
    <t>TOTAL Capítulo 3 - PANEL CONTROL EXTRACTORES Ñ-VA-PL001</t>
  </si>
  <si>
    <t>Armario de distribución metálico de chapa de acero tratada y pintada con pintura epoxi no menor de 2,5 mm de espesor y estructura adecuada, protección IP54, con zócalo metálico perfil L y preparado para acometida por su parte inferior, con puerta ciega troquelada para elementos de maniobra. Incluido material, mano de obra, maquinaria, medios auxiliares, pequeño material y pruebas de funcionamiento.</t>
  </si>
  <si>
    <t>Armario de distribución metálico de chapa de acero tratada …</t>
  </si>
  <si>
    <t>Interruptor automático magnetotérmico, tripolar (3P), intensidad nominal 16 A, poder de corte 10 kA, curva C. Totalmente montado, conexionado y probado.</t>
  </si>
  <si>
    <t>Interruptor automático magnetotérmico, tripolar (3P), …</t>
  </si>
  <si>
    <t>Piloto de señalización estanco, para alimentación de 230 Vca, …</t>
  </si>
  <si>
    <t>Interruptor diferencial instantáneo, tripolar (3P), intensidad nominal 25 A, sensibilidad 30 mA, clase AC. Totalmente montado, conexionado y probado.</t>
  </si>
  <si>
    <t>Interruptor diferencial instantáneo, tripolar (3P), …</t>
  </si>
  <si>
    <t>Guardamotor con mando manual local, tripolar (3P), ajuste de la intensidad de disparo térmico entre 1,6 y 2,5 A, poder de corte 100 kA. Totalmente montado, conexionado y probado.</t>
  </si>
  <si>
    <t xml:space="preserve">Guardamotor con mando manual local, tripolar (3P), … </t>
  </si>
  <si>
    <t>Contactor de 3 contactos principales NA y un contacto auxiliar NC, de intensidad nominal 12 A y tensión de bobina 110 V. Totalmente montado, conexionado y probado.</t>
  </si>
  <si>
    <t xml:space="preserve">Contactor de 3 contactos principales NA … </t>
  </si>
  <si>
    <t>Interruptor automático magnetotérmico, de 2 módulos, bipolar (2P), intensidad nominal 6 A, poder de corte 6 kA, curva C. Totalmente montado, conexionado y probado.</t>
  </si>
  <si>
    <t>Interruptor automático magnetotérmico, de 2 módulos, …</t>
  </si>
  <si>
    <t>Transformador de carril DIN, 100 VA con entrada 230 Vac y salida 110 Vac. Incluso Montaje, conexionado y comprobación de su correcto funcionamiento.</t>
  </si>
  <si>
    <t xml:space="preserve">Transformador de carril DIN, 100 VA … </t>
  </si>
  <si>
    <t>Selector estanco de 3 posiciones +/- 45º, contactos NA + NA . "ENCENDIDO" "0" "AUTOMATICO". Instalación en superficie. Incluye: Montaje, conexionado y comprobación de su correcto funcionamiento.</t>
  </si>
  <si>
    <t>Selector estanco de 3 posiciones +/- 45º, contactos NA + NA. …</t>
  </si>
  <si>
    <t>Pulsador estanco, con grado de protección IP55, intensidad asignada 10 AX, tensión asignada 110 V, con un contacto NA, con tecla simple y caja, de color ROJO (MARCHA). Instalación saliente en superficie. Incluye: Montaje, conexionado y comprobación de su correcto funcionamiento.</t>
  </si>
  <si>
    <t xml:space="preserve">Pulsador estanco, con grado de protección IP55, ... </t>
  </si>
  <si>
    <t>Piloto de señalización estanco, para alimentación de 110 Vca, con led color ROJO (MARCHA). Incluso elementos de fijación. Montaje, conexionado y comprobación de su correcto funcionamiento.</t>
  </si>
  <si>
    <t>Piloto de señalización estanco, para alimentación de 110 Vca, …</t>
  </si>
  <si>
    <t>Interruptor horario programable, modular. Totalmente montado, conexionado y probado.</t>
  </si>
  <si>
    <t>Interruptor horario programable, modular. …</t>
  </si>
  <si>
    <t>TOTAL Capítulo 4 - ACTUACIONES GENERALES EN CUADROS DE LA INSTALACIÓN</t>
  </si>
  <si>
    <t>ACTUACIONES GENERALES EN CUADROS DE LA INSTALACIÓN</t>
  </si>
  <si>
    <t>4.1</t>
  </si>
  <si>
    <t>4.2</t>
  </si>
  <si>
    <t>4.3</t>
  </si>
  <si>
    <t>4.4</t>
  </si>
  <si>
    <t>4.5</t>
  </si>
  <si>
    <t>4.6</t>
  </si>
  <si>
    <t>4.7</t>
  </si>
  <si>
    <t>4.8</t>
  </si>
  <si>
    <t>Anulación de circuitos cuadro Ñ-EE-CDE04 existente. Incluye desconexión del cable de los bornes de salida del cuadro.</t>
  </si>
  <si>
    <t>Anulación de circuitos cuadro Ñ-EE-CDE04 existente. …</t>
  </si>
  <si>
    <t>Interruptor automático magnetotérmico, tripolar (3P), intensidad nominal 16 A, poder de corte 10 kA, curva C. Totalmente montado, conexionado y probado. Incluido material, mano de obra, medios auxiliares, pequeño material y pruebas de funcionamiento.</t>
  </si>
  <si>
    <t xml:space="preserve">Interruptor automático magnetotérmico, tripolar (3P), … </t>
  </si>
  <si>
    <t>Protector contra sobretensiones, tipo 1 + 2 (ondas de 10/350 µs y 8/20 µs), con led indicador de final de vida útil, tetrapolar (3P+N), tensión nominal 230/400 V, para la línea trifásica de suministro eléctrico colocado dentro del cuadro principal. Incluye: Material, medios auxiliares, pequeño material, mano de obra, Montaje, conexionado y comprobación de su correcto funcionamiento.</t>
  </si>
  <si>
    <t xml:space="preserve">Protector contra sobretensiones, tipo 1 + 2 ... </t>
  </si>
  <si>
    <t>Etiquetado de Cuadros y Equipos. Placa de identificación de equipos de plástico rígido grabado en negro sobre fondo blanco de acuerdo a especificaciones del proyecto.</t>
  </si>
  <si>
    <t>Etiquetado de Cuadros y Equipos. …</t>
  </si>
  <si>
    <t>Etiquetado de cables. Etiqueta de plástico con texto identificativo indeleble resistente a las condiciones ambientales amarrada al cable mediante bridas o similar, de acuerdo a especificaciones del proyecto.</t>
  </si>
  <si>
    <t xml:space="preserve">Etiquetado de cables. Etiqueta de plástico … </t>
  </si>
  <si>
    <t>Bancada de hormigón en masa, de 200x150x20 cm, compuesta de hormigón suministrado por instalación C.A. El Cabril (C.A. El Cabril solo aporta material, no transporte ni vertido) y vertido desde camión, marco perimetral de perfil de acero laminado en caliente y capa separadora de geotextil no tejido. Incluye: Replanteo y trazado de la bancada. Colocación del geotextil. Colocación y fijación del marco. Vertido y compactación del hormigón. Regleado y nivelación de la capa de compresión. Curado del hormigón.</t>
  </si>
  <si>
    <t xml:space="preserve">Bancada de hormigón en masa, de 200x150x20 cm, ... </t>
  </si>
  <si>
    <t>Defensa metálica fabricada con tubo curvado de acero galvanizado de 2” y placa de 150 x 150 x 6 mm para fijación a zapata de la cubierta y a la bancada de hormigón con pernos M6.</t>
  </si>
  <si>
    <t>Defensa metálica fabricada con tubo curvado de acero galvanizado de 2” …</t>
  </si>
  <si>
    <t>DESMONTAJE Y REPOSICIÓN DE CABLEADO Y CANALIZACIONES</t>
  </si>
  <si>
    <t>5.4</t>
  </si>
  <si>
    <t>5.1</t>
  </si>
  <si>
    <t>5.2</t>
  </si>
  <si>
    <t>5.3</t>
  </si>
  <si>
    <t>kg</t>
  </si>
  <si>
    <t>Desmontaje y reposición de cableado eléctrico tendido sobre bandeja fijada en altura en el lateral sur de la cubierta de la línea 3 de la celda 29. Desmontaje con medios manuales y recuperación, acopio y montaje del material en nuevo emplazamiento 2.5 metros más alto, siendo el orden de ejecución del proceso inverso al de su instalación, y carga manual sobre contenedor. Incluye: Desmontaje del elemento. Clasificación y etiquetado.  Acopio de los materiales a reutilizar. Reposición y conexionado del elemento. Retirada y acopio de los restos de obra. Limpieza de los restos de obra. Carga manual de los restos de obra sobre contenedor. Montaje, conexionado y comprobación de su correcto funcionamiento. Incluido pequeño material, mano de obra, maquinaria, medios auxiliares y pruebas de funcionamiento.</t>
  </si>
  <si>
    <t>Desmontaje y reposición de cableado eléctrico tendido sobre bandeja fijada …</t>
  </si>
  <si>
    <t>Desmontaje y reposición de bandeja fijada en altura en el lateral sur de la cubierta de la línea 3 de la celda 29. Desmontaje con medios manuales y recuperación, acopio y montaje del en en nuevo emplazamiento 2.5 metros más alto, siendo el orden de ejecución del proceso inverso al de su desmontaje, y carga manual sobre contenedor. Incluye: Desmontaje del elemento. Clasificación y etiquetado. Acopio de los materiales a reutilizar. Reposición del elemento.  Retirada y acopio de los restos de obra. Limpieza de los restos de obra. Carga manual de los restos de obra sobre contenedor. Incluido pequeño material, mano de obra, maquinaria, medios auxiliares y pruebas de funcionamiento.</t>
  </si>
  <si>
    <t>Desmontaje y reposición de bandeja fijada en altura en el lateral sur de la cubierta ....</t>
  </si>
  <si>
    <t>Acero UNE-EN 10025 S275JR, perfil laminados en caliente cuadrado 45*45*3, acabado galvanizado en caliente, con uniones atornilladas en obra, a una altura de más de 3 m. El precio incluye los tornillos, los cortes, los despuntes, las piezas especiales, los casquillos y los elementos auxiliares de montaje. Incluye: Limpieza y preparación del plano de apoyo. Replanteo y marcado de los ejes. Colocación y fijación provisional de la viga. Aplomado y nivelación. Ejecución de las uniones atornilladas. Incluido materiales, mano de obra, maquinaria, pequeño material y medios auxiliares.</t>
  </si>
  <si>
    <t>Acero UNE-EN 10025 S275JR, perfil laminados en caliente cuadrado 45*45*3, …</t>
  </si>
  <si>
    <t>TOTAL Capítulo 5 - DESMONTAJE Y REPOSICIÓN DE CABLEADO Y CANALIZACIONES</t>
  </si>
  <si>
    <t>TOTAL Capítulo 6 -  NUEVO CABLEADO Y CANALIZACIONES</t>
  </si>
  <si>
    <t>NUEVO CABLEADO Y CANALIZACIONES</t>
  </si>
  <si>
    <t>6.1</t>
  </si>
  <si>
    <t>6.2</t>
  </si>
  <si>
    <t>6.3</t>
  </si>
  <si>
    <t>6.4</t>
  </si>
  <si>
    <t>6.5</t>
  </si>
  <si>
    <t>6.6</t>
  </si>
  <si>
    <t>6.7</t>
  </si>
  <si>
    <t>6.8</t>
  </si>
  <si>
    <t>6.9</t>
  </si>
  <si>
    <t>6.10</t>
  </si>
  <si>
    <t>6.11</t>
  </si>
  <si>
    <t>6.12</t>
  </si>
  <si>
    <t>6.13</t>
  </si>
  <si>
    <t>6.14</t>
  </si>
  <si>
    <t>6.15</t>
  </si>
  <si>
    <t>6.16</t>
  </si>
  <si>
    <t>Acero UNE-EN 10210-1 S275J0H, en pórticos formados por piezas simples …</t>
  </si>
  <si>
    <t>Placa de anclaje de acero UNE-EN 10025 S275JR en perfil plano, …</t>
  </si>
  <si>
    <t>Anclaje químico estructural para pórticos realizado en elemento de hormigón de 120 mm de espesor mínimo, sistema SAFEset "HILTI" o similar, formado por una perforación de 14 mm de diámetro y 64 mm de profundidad, realizada mediante taladro con martillo percutor y broca, relleno de las dos terceras partes de la perforación con resinas de metacrilato de uretano, modelo HIT-HY 200-A 500/2, aplicada mediante inyección y posterior inserción, mediante un leve movimiento de rotación, de elemento de fijación compuesto por varilla roscada de acero galvanizado, modelo HIT-Z M12x140, de 12 mm de diámetro y 140 mm de longitud, tuerca y arandela. Incluye: Replanteo de la posición del anclaje. Ejecución de la perforación. Limpieza del polvo resultante. Preparación del cartucho. Inyección de la resina. Inserción del elemento de fijación. Aplicación del par de apriete con llave dinamométrica. Limpieza de los restos sobrantes.</t>
  </si>
  <si>
    <t>Anclaje químico estructural para pórticos realizado en elemento de hormigón …</t>
  </si>
  <si>
    <t>Canalización de bandeja de rejilla de alambre de acero galvanizado, de 60x100x5 mm. Instalación fija en superficie sobre zapata de la cubierta. Incluso elementos de sujeción y accesorios. Incluye: Replanteo. Colocación y fijación de la bandeja. Incluye material, mano de obra y medios auxiliares.</t>
  </si>
  <si>
    <t>Canalización de bandeja de rejilla de alambre de acero galvanizado, de 60x100x5 mm. …</t>
  </si>
  <si>
    <t>Canalización de tubo de PVC, serie B, de 32 mm de diámetro y 3 mm de espesor. Instalación fija en superficie. Incluso accesorios y piezas especiales. Incluye: Replanteo. Colocación y fijación del tubo. Incluye material, mano de obra, maquinaria y medios auxiliares.</t>
  </si>
  <si>
    <t>Canalización de tubo de PVC, serie B, de 32 mm de diámetro y 3 mm de espesor. …</t>
  </si>
  <si>
    <t>Caja de distribución metálica, de superficie, con puerta ciega, con grados de protección IP55 e IK10, RAL 7035, de 300x300x120 mm, con carril DIN, terminales de tierra, incluso interruptor magnetotérmico diferencial de calibre 6A y 30 mA de sensibilidad, borneros de conexión y Base de toma de potencia monofásica (2P+T) tipo CETAC IEC60639. Incluye: Colocación y fijación del elemento. Incluye material, mano de obra, maquinaria, pequeño material y medios auxiliares</t>
  </si>
  <si>
    <t>Caja de distribución metálica, de superficie, con puerta ciega, con grados …</t>
  </si>
  <si>
    <t>Caja de conexión metálica estanca, rectangular, de 105x105x55 mm, con tapa de registro con tornillos de 1/4 de vuelta. Instalación en superficie. Incluso regletas de conexión y elementos de fijación. Incluye: Replanteo. Fijación al paramento. Montaje, conexionado y comprobación de su correcto funcionamiento. Incluye material, mano de obra, maquinaria, pequeño material y medios auxiliares.</t>
  </si>
  <si>
    <t>Caja de conexión metálica estanca, rectangular, de 105x105x55 mm, con tapa …</t>
  </si>
  <si>
    <t>Soporte normalizado en forma de L fijo para fijación de bandeja, de pared o techo, perfil omega. Incluso cuantos accesorios sean necesarios para su correcta instalación. Incluye: Replanteo. Colocación del soporte.</t>
  </si>
  <si>
    <t xml:space="preserve">Soporte normalizado en forma de L fijo para fijación de bandeja, de pared o techo, ... </t>
  </si>
  <si>
    <t>Cable unipolar RZ1-K (AS), siendo su tensión asignada de 0,6/1 kV, reacción al fuego clase Cca-s1b,d1,a1, con conductor de cobre clase 5 (-K) de 120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</si>
  <si>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unipolar RZ1-K (AS), siendo su tensión asignada de 0,6/1 kV, reacción al fuego clase Cca-s1b,d1,a1, con conductor de cobre clase 5 (-K) de 70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</si>
  <si>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multipolar RZ1-K (AS), siendo su tensión asignada de 0,6/1 kV, reacción al fuego clase Cca-s1b,d1,a1, con conductor de cobre clase 5 (-K) de 5G6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</si>
  <si>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multipolar RZ1-K (AS), siendo su tensión asignada de 0,6/1 kV, reacción al fuego clase Cca-s1b,d1,a1, con conductor de cobre clase 5 (-K) de 4G6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</si>
  <si>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multipolar RZ1-K (AS), siendo su tensión asignada de 0,6/1 kV, reacción al fuego clase Cca-s1b,d1,a1, con conductor de cobre clase 5 (-K) de 3G4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</si>
  <si>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multipolar RZ1-K (AS), siendo su tensión asignada de 0,6/1 kV, reacción al fuego clase Cca-s1b,d1,a1, con conductor de cobre clase 5 (-K) de 5G16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</si>
  <si>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multipolar RZ1-K (AS), siendo su tensión asignada de 0,6/1 kV, reacción al fuego clase Cca-s1b,d1,a1, con conductor de cobre clase 5 (-K) de 3G2,5 mm² de sección, con aislamiento de polietileno reticulado (R) y cubierta de compuesto termoplástico a base de poliolefina libre de halógenos con baja emisión de humos y gases corrosivos (Z1). Incluso accesorios y elementos de sujeción. Incluye: Tendido del cable. Conexionado. Comprobación de su correcto funcionamiento.</t>
  </si>
  <si>
    <t>Cable para transmisión de datos FTP de categoría 5e compuesto por 4 pares trenzados de cable de cobre de 8x0,34 mm² de sección, aislamiento de policloruro de vinilo (PVC), apantallado con trenza de cobre estañado, aislamiento de policloruro de vinilo (PVC), apantallado con trenza de cobre estañado (cobertura superior al 60%), cubierta de policloruro de vinilo (PVC), de color gris, y con las siguientes características: no propagación de la llama, libre de halógenos y resistencia a la absorción de agua. Incluye: Tendido del cable. Conexionado. Comprobación de su correcto funcionamiento.</t>
  </si>
  <si>
    <t>Cable para transmisión de datos FTP de categoría 5e compuesto por 4 pares …</t>
  </si>
  <si>
    <t>PROYECTO DE EJECUCIÓN DE INSTALACIONES ELÉCTRICAS Y SISTEMAS AUXILIARES EN LÍNEAS 1 Y 2 DE LA SECCIÓN II DE LA CELDA 29 EN EL C. A. EL CABRIL.</t>
  </si>
  <si>
    <t xml:space="preserve"> ALUMBRADO Y TOMAS DE CORRIENTE</t>
  </si>
  <si>
    <t>7.1</t>
  </si>
  <si>
    <t>7.2</t>
  </si>
  <si>
    <t>7.3</t>
  </si>
  <si>
    <t>7.4</t>
  </si>
  <si>
    <t>7.5</t>
  </si>
  <si>
    <t>7.6</t>
  </si>
  <si>
    <t>7.7</t>
  </si>
  <si>
    <t>7.8</t>
  </si>
  <si>
    <t>7.9</t>
  </si>
  <si>
    <t>Luminaria suspendida tipo Campana LED; óptica de haz 120º, con un flujo de 30.000 lm y eficiencia 150lm/W. Índice de temperatura 4000K y vida útil 100.000 hr para un L80B50. Incluso lámparas LED, óptica de cristal plano, fuente de alimentación, envolvente metálica ligera y gancho de descuelgue. Incluye: Replanteo. Montaje, conexionado y comprobación de su correcto funcionamiento. Incluye material, mano de obra, maquinaria, pequeño material y medios auxiliares.</t>
  </si>
  <si>
    <t>Luminaria suspendida tipo Campana LED; óptica de haz 120º, con un flujo de 30.000 lm …</t>
  </si>
  <si>
    <t>Luminaria suspendida tipo Campana LED; óptica de haz 90º, con un flujo de 30.000 lm y eficiencia 150lm/W. Índice de temperatura 4000K y vida útil 100.000 hr para un L80B50. Incluso lámparas LED, óptica de cristal plano, fuente de alimentación, envolvente metálica ligera y gancho de descuelgue. Incluye: Replanteo. Montaje, conexionado y comprobación de su correcto funcionamiento. Incluye material, mano de obra, maquinaria, pequeño material y medios auxiliares.</t>
  </si>
  <si>
    <t>Luminaria suspendida tipo Campana LED; óptica de haz 90º, con un flujo de 30.000 lm …</t>
  </si>
  <si>
    <t>Proyector LED, anclado a pilar, flujo lumínico de 27.000 lm. y eficiencia 138lm/W. La vida útil media de la luminaria será 80.000 h para un L80B10 con un índice de temperatura inicial del color máximo de 4000K. Grado de protección IP65. Incluso lámparas LED, óptica de cristal plano, fuente de alimentación, envolvente metálica ligera y pieza de soportación abatible. Incluye: Replanteo. Montaje, conexionado y comprobación de su correcto funcionamiento. Incluye material, mano de obra, maquinaria, pequeño material y medios auxiliares.</t>
  </si>
  <si>
    <t>Proyector LED, anclado a pilar, flujo lumínico de 27.000 lm. y eficiencia 138lm/W. …</t>
  </si>
  <si>
    <t>Desmontaje de luminaria de emergencia situada a menos de 3 m de altura, instalada en soporte de conducto curvado de acero galvanizado, con medios manuales, sin deteriorar los elementos constructivos a los que pueda estar sujeta, y carga manual sobre contenedor. Incluye: Desmontaje del elemento. Retirada y acopio del material desmontado. Limpieza de los restos de obra. Carga manual del material desmontado y restos de obra sobre contenedor.</t>
  </si>
  <si>
    <t>Desmontaje de luminaria de emergencia situada a menos de 3 m de altura, …</t>
  </si>
  <si>
    <t>Desmontaje de soporte de conducto curvado de acero galvanizado de 2”, para sujeción de luminaria y base/placa de 150x150x6mm para fijación a zapata, y carga manual sobre contenedor. Incluye: Desmontaje del elemento. Clasificación, etiquetado y Acopio de los materiales . Retirada y acopio de los restos de obra. Limpieza de los restos de obra. Carga manual de los restos de obra sobre contenedor.</t>
  </si>
  <si>
    <t>Desmontaje de soporte de conducto curvado de acero galvanizado de 2”, para …</t>
  </si>
  <si>
    <t>Perfil normalizado tipo rail perforado, acero galvanizado, fijado mediante anclaje mecánico por atornillado. Incluye: Replanteo. Colocación y fijación del poste de referencia. Se medirá el número de unidades realmente ejecutadas según especificaciones de Proyecto. Incluye: Replanteo. Colocación y fijación del poste de referencia.</t>
  </si>
  <si>
    <t>Perfil normalizado tipo rail perforado, acero galvanizado, fijado mediante anclaje …</t>
  </si>
  <si>
    <t>Caja de Tomas de Potencia de superficie, con zócalo metálico para instalación sobre zapata, en 3 filas, de 287x482x112 mm, toma de potencia trifásica en línea inferior, toma monofásica en línea central y con carril DIN y tapa transparente en la fila superior para instalar aparamenta de protección de la toma trifásica y de la toma monofásica. Totalmente montada. Incluye: Colocación y fijación del elemento. Incluido material, mano de obra, medios auxiliares, pequeño material y prueba de funcionamiento.</t>
  </si>
  <si>
    <t>Caja de Tomas de Potencia de superficie, con zócalo metálico para instalación …</t>
  </si>
  <si>
    <t>TOTAL Capítulo 7 -  ALUMBRADO Y TOMAS DE CORRIENTE</t>
  </si>
  <si>
    <t xml:space="preserve"> POSICIONES DE MONITORES DE RADIACIÓN</t>
  </si>
  <si>
    <t>8.1</t>
  </si>
  <si>
    <t>8.2</t>
  </si>
  <si>
    <t>Anclaje mecánico de expansión, hembra, de acero galvanizado, M10x40, insertado en perforación de 10 mm de diámetro y 45 mm de profundidad, realizada mediante taladro con martillo percutor y broca, en zapata de hormigón. Criterio de valoración económica: El precio no incluye el elemento de fijación. Incluye: Replanteo de la posición del anclaje. Ejecución de la perforación. Limpieza del polvo resultante. Introducción del anclaje. Golpeo en la base del cono interior con el útil de colocación. Limpieza de los restos sobrantes.</t>
  </si>
  <si>
    <t>Anclaje mecánico de expansión, hembra, de acero galvanizado, M10x40, insertado …</t>
  </si>
  <si>
    <t>Estructura de acero compuesta por placa y soporte de fijación a zapata de hormigón, para monitor de radiación. Incluido material, mano de obra, maquinaria, pequeño material y medios auxiliares.</t>
  </si>
  <si>
    <t>Estructura de acero compuesta por placa y soporte de fijación a zapata de hormigón, …</t>
  </si>
  <si>
    <t>TOTAL Capítulo 8 - POSICIONES DE MONITORES DE RADIACIÓN</t>
  </si>
  <si>
    <t>TOTAL Capítulo 9 - RED DE TIERRAS Y PARARRAYOS</t>
  </si>
  <si>
    <t>RED DE TIERRAS Y PARARRAYOS</t>
  </si>
  <si>
    <t>9.14</t>
  </si>
  <si>
    <t>9.1</t>
  </si>
  <si>
    <t>9.2</t>
  </si>
  <si>
    <t>9.3</t>
  </si>
  <si>
    <t>9.4</t>
  </si>
  <si>
    <t>9.5</t>
  </si>
  <si>
    <t>9.6</t>
  </si>
  <si>
    <t>9.7</t>
  </si>
  <si>
    <t>9.8</t>
  </si>
  <si>
    <t>9.9</t>
  </si>
  <si>
    <t>9.10</t>
  </si>
  <si>
    <t>9.11</t>
  </si>
  <si>
    <t>9.12</t>
  </si>
  <si>
    <t>9.13</t>
  </si>
  <si>
    <t>Conductor de tierra formado por cable rígido desnudo de cobre trenzado, de 50 mm² de sección. Incluso uniones realizadas con soldadura aluminotérmica, grapas y bornes de unión. Totalmente montado, conexionado y probado. Incluye: Replanteo del recorrido. Tendido del conductor de tierra. Conexionado del conductor de tierra mediante bornes de unión.</t>
  </si>
  <si>
    <t>Conductor de tierra formado por cable rígido desnudo de cobre trenzado, de 50 mm²  …</t>
  </si>
  <si>
    <t>Unión equipotencial de pórtico de la cubierta a la red de tierras mediante conexión bimetálica en contacto con la base del pilar y latiguillo de cable de cobre desnudo 35 mm². Totalmente montada, conexionada y probada.</t>
  </si>
  <si>
    <t>Unión equipotencial de pórtico de la cubierta a la red de tierras mediante conexión …</t>
  </si>
  <si>
    <t>Excavación de zanjas para instalaciones hasta una profundidad de 2 m, en suelo de roca dura, con medios mecánicos, y acopio en los bordes de la excavación. Incluye: Replanteo general y fijación de los puntos y niveles de referencia. Colocación de las camillas en las esquinas y extremos de las alineaciones. Excavación en sucesivas franjas horizontales y extracción de tierras. Refinado de fondos con extracción de las tierras. Acopio de los materiales excavados en los bordes de la excavación.</t>
  </si>
  <si>
    <t>Excavación de zanjas para instalaciones hasta una profundidad de 2 m, en suelo …</t>
  </si>
  <si>
    <t>Excavación de pozos para picas de tierra hasta una profundidad de 3 m, en suelo de roca dura, con medios mecánicos, y acopio en los bordes de la excavación. Incluye: Replanteo general y fijación de los puntos y niveles de referencia. Colocación de las camillas en las esquinas y extremos de las alineaciones. Excavación en sucesivas franjas horizontales y extracción de tierras. Refinado de fondos y laterales a mano, con extracción de las tierras. Acopio de los materiales excavados en los bordes de la excavación.</t>
  </si>
  <si>
    <t>Excavación de pozos para picas de tierra hasta una profundidad de 3 m, en suelo …</t>
  </si>
  <si>
    <t>Relleno de zanjas y pozos, con tierra seleccionada procedente de la propia excavación y compactación en tongadas sucesivas de 20 cm de espesor máximo con bandeja vibrante de guiado manual, hasta alcanzar una densidad seca no inferior al 95% de la máxima obtenida en el ensayo Proctor Modificado, realizado según UNE 103501. Incluso cinta o distintivo indicador de la instalación. El precio no incluye la realización del ensayo Proctor Modificado. Incluye: Extendido del material de relleno en tongadas de espesor uniforme. Humectación o desecación de cada tongada. Colocación de cinta o distintivo indicador de la instalación. Compactación.</t>
  </si>
  <si>
    <t>Relleno de zanjas y pozos, con tierra seleccionada procedente de la propia …</t>
  </si>
  <si>
    <t>Sistema externo de protección frente al rayo, formado por pararrayos con …</t>
  </si>
  <si>
    <t>Apoyo metálico de celosía (torre tipo telecomunicaciones), de 30 m de altura …</t>
  </si>
  <si>
    <t>Apoyo metálico de celosía (torre tipo telecomunicaciones), de 26 m de altura …</t>
  </si>
  <si>
    <t>Baliza luminosa alimentada por panel solar incluido junto a detector día/noche …</t>
  </si>
  <si>
    <t>Excavación de pozo para cimentación de torre de apoyo de pararrayos hasta una profundidad de 3 m, en suelo de roca dura, con medios mecánicos, y carga a camión. Incluye: Replanteo general y fijación de los puntos y niveles de referencia. Colocación de las camillas en las esquinas y extremos de las alineaciones. Excavación en sucesivas franjas horizontales y extracción de tierras. Refinado de fondos y laterales a mano, con extracción de las tierras. Carga a camión de los materiales excavados.</t>
  </si>
  <si>
    <t>Excavación de pozo para cimentación de torre de apoyo de pararrayos…</t>
  </si>
  <si>
    <t>Apuntalamiento y entibación cuajada para una protección del 100% de la excavación, mediante módulos metálicos, compuestos por paneles de chapa de acero y codales extensibles, amortizables en 200 usos, en zanjas de hasta 3 m de profundidad y de entre 1 y 2 m de anchura. Incluye: Montaje de los módulos metálicos fuera de la zanja. Descenso y colocación de los módulos metálicos en la zanja, con medios mecánicos. Elevación de los módulos metálicos fuera de la zanja. Desmontaje de los módulos metálicos.</t>
  </si>
  <si>
    <t>Apuntalamiento y entibación cuajada para una protección del 100% de la excavación, …</t>
  </si>
  <si>
    <t>Montaje de sistema de encofrado recuperable metálico, para zapata de cimentación de torre tipo telecomunicaciones, formado por paneles metálicos, amortizables en 200 usos, y posterior desmontaje del sistema de encofrado. Incluso elementos de sustentación, fijación y acodalamientos necesarios para su estabilidad y líquido desencofrante, para evitar la adherencia del hormigón al encofrado. Incluye: Limpieza y preparación del plano de apoyo. Replanteo. Aplicación del líquido desencofrante. Montaje del sistema de encofrado. Colocación de elementos de sustentación, fijación y acodalamiento. Aplomado y nivelación del encofrado. Desmontaje del sistema de encofrado. Limpieza y almacenamiento del encofrado.</t>
  </si>
  <si>
    <t>Montaje de sistema de encofrado recuperable metálico, para zapata de cimentación …</t>
  </si>
  <si>
    <t>Transporte de tierras con dumper de los productos procedentes de la excavación de cualquier tipo de terreno dentro de la obra, a una distancia menor de 0,5 km. Criterio de valoración económica: El precio incluye el tiempo de espera en obra durante las operaciones de carga, el viaje de ida, la descarga y el viaje de vuelta, pero no incluye la carga en obra. Incluye: Transporte de tierras dentro de la obra.</t>
  </si>
  <si>
    <t>Transporte de tierras con dumper de los productos procedentes de la excavación …</t>
  </si>
  <si>
    <t>Carga de tierras procedentes de excavaciones, con medios mecánicos, sobre dumper. El precio incluye el tiempo de espera en obra durante las operaciones de carga, pero no incluye el transporte. Incluye: Carga de tierras.</t>
  </si>
  <si>
    <t>Carga de tierras procedentes de excavaciones, con medios mecánicos, sobre …</t>
  </si>
  <si>
    <t>PRUEBAS, DOCUMENTACIÓN Y LEGALIZACIÓN DE LA INSTALACIÓN</t>
  </si>
  <si>
    <t>10.1</t>
  </si>
  <si>
    <t>10.2</t>
  </si>
  <si>
    <t>10.3</t>
  </si>
  <si>
    <t>10.5</t>
  </si>
  <si>
    <t>10.6</t>
  </si>
  <si>
    <t>10.7</t>
  </si>
  <si>
    <t>Conjunto de pruebas de verificación de la instalación eléctrica. …</t>
  </si>
  <si>
    <t>Inspección inicial por Organismo de Control Acreditado de acuerdo con ITC-BT-05. Incluso Certificado de Inspección.</t>
  </si>
  <si>
    <t>Inspección inicial por Organismo de Control Acreditado de acuerdo con ITC-BT-05. …</t>
  </si>
  <si>
    <t>Pruebas de Aceptación en Fábrica de los cuadros eléctricos de acuerdo a normativa aplicable y estándar del fabricante, incluso certificado de las pruebas realizadas.</t>
  </si>
  <si>
    <t>Pruebas de Aceptación en Fábrica de los cuadros eléctricos de acuerdo a normativa …</t>
  </si>
  <si>
    <t>Tramitación del certificado de instalación y su documentación asociada; inscripción en el registro correspondiente de la Delegación Provincial de la consejeria titular de las competencias de industria con objeto de la legalización de la instalación. Incluso tasas.</t>
  </si>
  <si>
    <t>Tramitación del certificado de instalación y su documentación asociada; …</t>
  </si>
  <si>
    <t>10.4</t>
  </si>
  <si>
    <t>Verificación inicial de la instalación de pararrayos de acuerdo con la norma UNE 21186, incluso certificado de instalación</t>
  </si>
  <si>
    <t xml:space="preserve">Verificación inicial de la instalación de pararrayos de acuerdo con la norma UNE 21186, </t>
  </si>
  <si>
    <t>IMPORTE TOTAL DE SEGURIDAD Y SALUD</t>
  </si>
  <si>
    <t>IMPORTE TOTAL DE GESTIÓN DE RESIDUOS</t>
  </si>
  <si>
    <t xml:space="preserve">TOTAL  SEGURIDAD Y SALUD   </t>
  </si>
  <si>
    <t xml:space="preserve">TOTAL GESTIÓN DE RESIDUOS   </t>
  </si>
  <si>
    <t>TOTAL Capítulo 10 - PRUEBAS, DOCUMEN. Y LEGALIZACIÓN DE LA INSTALACIÓN</t>
  </si>
  <si>
    <t xml:space="preserve">IMPORTE TOTAL DE SEGURIDAD Y SALUD de acuerdo con el ANEXO Nº 6 del proyecto. </t>
  </si>
  <si>
    <t xml:space="preserve">IMPORTE TOTAL DE GESTIÓN DE RESIDUOS de acuerdo con el ANEXO Nº 7 del proyecto. </t>
  </si>
  <si>
    <t>Cuadro de distribución metálico, modular. …</t>
  </si>
  <si>
    <t>Protector contra sobretensiones, tipo 1 + 2 (ondas de 10/350 µs y 8/20 µs), …</t>
  </si>
  <si>
    <t>Conjunto fusible, formado por fusibles cilíndricos, curva gG …</t>
  </si>
  <si>
    <t>Caja de distribución metálica, de superficie …</t>
  </si>
  <si>
    <t>D/Dª ................................. con domicilio en.………………..........................…., enterado de la convocatoria de procedimiento de licitación para la contratación de las obras del proyecto de INSTALACIONES ELÉCTRICAS Y SISTEMAS AUXILIARES EN LÍNEAS 1 Y 2 DE LA SECCIÓN II DE LA CELDA 29 EN EL C. A. EL CABRIL expediente nº CO-IN-24-015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</si>
  <si>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Piloto de señalización estanco, para alimentación de 230 Vca, con led color AMBAR (PRESENCIA DE TENSIÓN). Incluso elementos de fijación. Montaje, conexionado y comprobación de su correcto funcionamiento.</t>
  </si>
  <si>
    <t>Selector estanco de 3 posiciones +/- 45º …</t>
  </si>
  <si>
    <t>Contactor de 3 contactos principales NA y un contacto auxiliar NC, …</t>
  </si>
  <si>
    <t>Interruptor automático magnetotérmico, bipolar (2P), intensidad nominal 6 A, …</t>
  </si>
  <si>
    <t>Interruptor automático magnetotérmico, bipolar (2P), intensidad nominal 10 A, …</t>
  </si>
  <si>
    <t>Interruptor automático magnetotérmico, tetrapolar (4P), intensidad nominal 40 A, …</t>
  </si>
  <si>
    <t>Interruptor automático magnetotérmico, tripolar (3P), intensidad nominal 16 A, …</t>
  </si>
  <si>
    <t>Base de toma de corriente con contacto de tierra (3P+T), …</t>
  </si>
  <si>
    <t>Pulsador estanco, con grado de protección IP55, intensidad asignada 10 AX, tensión asignada 110 V, con un contacto NA, con tecla simple y caja, de color VERDE (PARO). Instalación saliente en superficie. Incluye: Montaje, conexionado y comprobación de su correcto funcionamiento.</t>
  </si>
  <si>
    <t>Piloto de señalización estanco, para alimentación de 110 Vca, con led color VERDE (PARO). Incluso elementos de fijación. Montaje, conexionado y comprobación de su correcto funcionamiento.</t>
  </si>
  <si>
    <t>Cable unipolar RZ1-K (AS), siendo su tensión asignada de 0,6/1 kV, … 120 mm² …</t>
  </si>
  <si>
    <t>Cable unipolar RZ1-K (AS), siendo su tensión asignada de 0,6/1 kV,  … 70 mm² …</t>
  </si>
  <si>
    <t>Cable multipolar RZ1-K (AS), siendo su tensión asignada de 0,6/1 kV,  … 5G6 mm² …</t>
  </si>
  <si>
    <t>Cable multipolar RZ1-K (AS), siendo su tensión asignada de 0,6/1 kV, … 4G6 mm² …</t>
  </si>
  <si>
    <t>Cable multipolar RZ1-K (AS), siendo su tensión asignada de 0,6/1 kV,  … 3G4 mm² …</t>
  </si>
  <si>
    <t>Cable multipolar RZ1-K (AS), siendo su tensión asignada de 0,6/1 kV,  … 5G16 mm² …</t>
  </si>
  <si>
    <t>Cable multipolar RZ1-K (AS), siendo su tensión asignada de 0,6/1 kV,  … 3G2,5 mm² …</t>
  </si>
  <si>
    <t>Proyector LED de emergencia, anclado a pilar, flujo lumínico de 2.700 lm índice de temperatura 4000K. Autonomia 1h. Funcionamiento no permanente. Autotest. Grado de protección IP65. Incluso lámparas LED, fuente de alimentación y batería, envolvente metálica ligera y pieza de soportación abatible. Incluye: Replanteo. Montaje, conexionado y comprobación de su correcto funcionamiento. Incluye material, mano de obra, maquinaria, pequeño material y medios auxiliares.</t>
  </si>
  <si>
    <t>Proyector LED de emergencia, anclado a pilar, flujo lumínico de 2.700 lm …</t>
  </si>
  <si>
    <t>Luminaria estanca de emergencia, tipo pantalla LED, flujo luminico 5.000lm. …</t>
  </si>
  <si>
    <t>m³</t>
  </si>
  <si>
    <t xml:space="preserve">Apoyo metálico de celosía (torre tipo telecomunicaciones), de 30 m de altura y 1000 daN de esfuerzo nominal, compuesto de cabeza prismática y fuste troncopiramidal de sección cuadrada, pintado en bicolor rojo y blanco de fábrica, homologado, con escalera interior, descansillos intermedios y sistema anticaídas (línea de vida). Empotrado en dado de hormigón suministrado por la instalación C.A. El Cabril (C.A. El Cabril solo aporta material, no transporte ni vertido), en suelo rocoso. Incluso excavación en suelo rocoso para cimentación con medios mecánicos, transporte y descarga. Totalmente montado. Incluye: Replanteo. Transporte y descarga. Excavación de la cimentación. Eliminación de las tierras sueltas del fondo de la excavación. Izado del apoyo. Colocación y aplomado. Vertido y compactación del hormigón. Eliminación de restos, limpieza final y retirada de escombros. Carga de escombros sobre camión o contenedor. Incluye material, mano de obra y maquinaria. </t>
  </si>
  <si>
    <t xml:space="preserve">Apoyo metálico de celosía (torre tipo telecomunicaciones), de 26 m de altura y 1000 daN de esfuerzo nominal, compuesto de cabeza prismática y fuste troncopiramidal de sección cuadrada, pintado en bicolor rojo y blanco de fábrica, homologado, con escalera interior, descansillos intermedios y sistema anticaídas (línea de vida). Empotrado en dado de hormigón suministrado por la instalación C.A. El Cabril (C.A. El Cabril solo aporta material, no transporte ni vertido), en suelo rocoso. Incluso excavación en suelo rocoso para cimentación con medios mecánicos, transporte y descarga. Totalmente montado. Incluye: Replanteo. Transporte y descarga. Excavación de la cimentación. Eliminación de las tierras sueltas del fondo de la excavación. Izado del apoyo. Colocación y aplomado. Vertido y compactación del hormigón. Eliminación de restos, limpieza final y retirada de escombros. Carga de escombros sobre camión o contenedor. Incluye material, mano de obra y maquinaria. </t>
  </si>
  <si>
    <t xml:space="preserve">Sistema externo de protección frente al rayo, formado por pararrayos con dispositivo de cebado tipo "PDC", avance de 60 μs y radio de protección de 79 m para un nivel de protección 1 según DB SUA Seguridad de utilización y accesibilidad (CTE), colocado en apoyo metálico de celosía sobre mástil telescópico de acero galvanizado en caliente. Incluso soportes, piezas especiales, pletina conductora de cobre estañado, vías de chispas, contador de los impactos de rayo recibidos, tubo de protección de la bajada, tubo de humidificación y toma de tierra con pletina conductora de cobre estañado. Incluye: Replanteo. Colocación del mástil. Ejecución de la toma de tierra. Montaje, conexionado y comprobación de su correcto funcionamiento. Incluido material, mano de obra, maquinaria, pequeño material, medios auxiliares y pruebas de funcionamiento. </t>
  </si>
  <si>
    <t xml:space="preserve">Baliza luminosa alimentada por panel solar incluido junto a detector día/noche y batería. Fuente de luz LED alta intensidad color rojo funcionamiento nocturno. Vida util 100.000 horas, intensidad &gt;32Cd apertura de angulo vertical 10º y horizontal 360º Azimut. Incluida pieza de fijación para anclaje a la estructura del apoyo de pararrayos. Incluye material, mano de obra, maquinaria, pequeño material, medios auxiliares y comprobación de su correcto funcionamiento. </t>
  </si>
  <si>
    <t>m²</t>
  </si>
  <si>
    <t>Gestión de Accesos de personal y maquinaria: Documentación y Formación del personal (PRL y Protección Radiológica)</t>
  </si>
  <si>
    <t>Elaboración de Documentación Técnica de obra: Documentación inicial, proyecto de legalización, certificado de dirección técnica, certificado de instalación de B.T. y Dosier Final.</t>
  </si>
  <si>
    <t>Elaboración de Documentación Técnica de obra: Documentación inicial …</t>
  </si>
  <si>
    <t>Gestión de Accesos de personal y maquinaria: Documentación …</t>
  </si>
  <si>
    <t>Cuadro de distribución metálico, modular, será de acceso frontal con puerta ciega, de fácil apertura, con bisagra lateral y construido en chapa de acero tratada y pintada con pintura epoxi no menor de 2,5 mm de espesor. Con zócalo metálico perfil L y preparado para acometida por su parte inferior. El grado de protección no será inferior a IP-54. Totalmente montado. Colocación y fijación del elemento. Incluido material, mano de obra, maquinaria, medios auxiliares, pequeño material y pruebas de funcionamiento.</t>
  </si>
  <si>
    <t>Desmontaje y reposición de cajas de conexiones fijadas en altura en el lateral sur …</t>
  </si>
  <si>
    <t>Desmontaje y reposición de cajas de conexiones fijadas en altura en el lateral sur de la cubierta de la línea 3 de la celda 29, desmontaje con medios manuales y recuperación, acopio y montaje del material 2,5 m más alto, y carga manual sobre contenedor. Incluye: Desmontaje del elemento. Clasificación y etiquetado. Acopio de los materiales a reutilizar. Reposición y conexionado del elemento. Retirada y acopio de los restos de obra. Limpieza de los restos de obra. Carga manual de los restos de obra sobre contenedor. Incluido pequeño material, mano de obra, maquinaria, medios auxiliares y pruebas de funcionamiento.</t>
  </si>
  <si>
    <t>Acero UNE-EN 10210-1 S275J0H, en pórticos formados por piezas simples de perfiles huecos acabados en caliente, cuadrado 60*60*3, acabado galvanizado en caliente, colocado mediante soporte atornillado a la zapata de la cubierta mediante placa de anclaje de 15 mm y con y travesaño mediante uniones soldadas en obra, a una altura de más de 3 m. El precio incluye los tornillos, las soldaduras, los cortes, los despuntes, las piezas especiales, las placas de arranque y de transición de pilar inferior a superior, los casquillos y los elementos auxiliares de montaje. Incluye: Limpieza y preparación del plano de apoyo. Replanteo y marcado de los ejes. Colocación y fijación provisional del pórtico. Aplomado y nivelación. Ejecución de las uniones soldadas y atornilladas. Incluido materiales, mano de obra, maquinaria, pequeño material y medios auxiliares.</t>
  </si>
  <si>
    <t>Placa de anclaje de acero UNE-EN 10025 S275JR en perfil plano, con taladro central, de 350x350 mm y espesor 15 mm, y montaje sobre 6 anclajes químicos 12 mm de diámetro. Incluso mortero autonivelante expansivo para relleno del espacio resultante entre el hormigón endurecido y la placa y protección anticorrosiva aplicada a las tuercas y extremos de los pernos. Incluye: Limpieza y preparación de la superficie de apoyo. Replanteo y marcado de los ejes. Colocación y fijación provisional de la placa. Aplomado y nivelación. Relleno con mortero. Aplicación de la protección anticorrosiva.</t>
  </si>
  <si>
    <t>Luminaria estanca de emergencia, tipo pantalla LED, flujo luminico 5.000lm. Índice de temperatura 4000K y vida útil 50.000h para un L70B50. funcionamiento no permanente. Autotest. Incluso lámparas LED, envolvente estanca, kit de emergencia (1h duración), fuente de alimentación y piezas de suportación. Incluye: Replanteo. Montaje, conexionado y comprobación de su correcto funcionamiento. Incluye material, mano de obra, maquinaria, pequeño material y medios auxiliares.</t>
  </si>
  <si>
    <t xml:space="preserve">Conjunto de pruebas de verificación de la instalación eléctrica. Verificación por examen y mediante medidas y ensayos de acuerdo a la ITC-BT-19 y norma UNE 20460-6-61. Incluso documentación de legalización según el procedimiento establecido por la Consejería de Empleo, Empresa y Comercio de la Junta de Andalucía. Incluye: Realización de las pruebas. Redacción de Documentación. </t>
  </si>
  <si>
    <t>ANEXO 5</t>
  </si>
  <si>
    <t>Bloque de Distribución 3P 40A; Icc 4.5kA. Totalmente montado y conexionado. Incluido material, mano de obra, medios auxiliares, pequeño material y pruebas de funcionamiento.</t>
  </si>
  <si>
    <t>Bloque de Distribución 3P 40A; Icc 4.5kA….</t>
  </si>
  <si>
    <t>Y para que conste, firmo la presente declaración en …................….......... a…..de…………...... 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</si>
</sst>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30" x14ac:knownFonts="1">
    <font>
      <sz val="11"/>
      <color theme="1"/>
      <name val="Calibri"/>
      <family val="2"/>
      <scheme val="minor"/>
    </font>
    <font>
      <sz val="11"/>
      <color rgb="FF262626"/>
      <name val="Arial"/>
      <family val="2"/>
    </font>
    <font>
      <b/>
      <sz val="8"/>
      <color rgb="FF000000"/>
      <name val="Arial"/>
      <family val="2"/>
    </font>
    <font>
      <i/>
      <sz val="8"/>
      <color rgb="FF000000"/>
      <name val="Arial"/>
      <family val="2"/>
    </font>
    <font>
      <sz val="8"/>
      <color rgb="FF000000"/>
      <name val="Arial"/>
      <family val="2"/>
    </font>
    <font>
      <sz val="11"/>
      <color rgb="FF000000"/>
      <name val="Arial"/>
      <family val="2"/>
    </font>
    <font>
      <sz val="11"/>
      <color theme="1"/>
      <name val="ENRESA Aroma Light"/>
    </font>
    <font>
      <b/>
      <sz val="10"/>
      <color rgb="FF000000"/>
      <name val="ENRESA Aroma Light"/>
    </font>
    <font>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b/>
      <sz val="11"/>
      <name val="ENRESA Aroma Light"/>
    </font>
    <font>
      <b/>
      <sz val="9"/>
      <color rgb="FF000000"/>
      <name val="Arial"/>
      <family val="2"/>
    </font>
    <font>
      <sz val="8"/>
      <name val="Arial"/>
      <family val="2"/>
    </font>
    <font>
      <b/>
      <sz val="8"/>
      <name val="Arial"/>
      <family val="2"/>
    </font>
  </fonts>
  <fills count="12">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rgb="FFE2EFD9"/>
        <bgColor indexed="64"/>
      </patternFill>
    </fill>
    <fill>
      <patternFill patternType="solid">
        <fgColor rgb="FFFFEB9C"/>
      </patternFill>
    </fill>
    <fill>
      <patternFill patternType="solid">
        <fgColor theme="7" tint="0.79998168889431442"/>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79998168889431442"/>
        <bgColor indexed="64"/>
      </patternFill>
    </fill>
  </fills>
  <borders count="29">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
      <left style="medium">
        <color indexed="64"/>
      </left>
      <right style="medium">
        <color indexed="64"/>
      </right>
      <top/>
      <bottom/>
      <diagonal/>
    </border>
  </borders>
  <cellStyleXfs count="2">
    <xf numFmtId="0" fontId="0" fillId="0" borderId="0"/>
    <xf numFmtId="0" fontId="24" fillId="6" borderId="0" applyNumberFormat="0" applyBorder="0" applyAlignment="0" applyProtection="0"/>
  </cellStyleXfs>
  <cellXfs count="179">
    <xf numFmtId="0" fontId="0" fillId="0" borderId="0" xfId="0"/>
    <xf numFmtId="0" fontId="0" fillId="0" borderId="3" xfId="0" applyBorder="1"/>
    <xf numFmtId="0" fontId="3" fillId="0" borderId="0" xfId="0" applyFont="1" applyAlignment="1">
      <alignment horizontal="center" vertical="center"/>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0" fillId="0" borderId="8" xfId="0" applyBorder="1"/>
    <xf numFmtId="0" fontId="4"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3" fillId="0" borderId="3" xfId="0" applyFont="1" applyBorder="1" applyAlignment="1">
      <alignment horizontal="center" vertical="center" wrapText="1"/>
    </xf>
    <xf numFmtId="0" fontId="4" fillId="0" borderId="3" xfId="0" applyFont="1" applyBorder="1" applyAlignment="1">
      <alignment horizontal="justify" vertical="center" wrapText="1"/>
    </xf>
    <xf numFmtId="0" fontId="1" fillId="0" borderId="0" xfId="0" applyFont="1" applyAlignment="1">
      <alignment horizontal="justify" vertical="center"/>
    </xf>
    <xf numFmtId="0" fontId="5" fillId="0" borderId="0" xfId="0" applyFont="1"/>
    <xf numFmtId="0" fontId="4"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justify" vertical="center"/>
    </xf>
    <xf numFmtId="0" fontId="5" fillId="0" borderId="0" xfId="0" applyFont="1" applyAlignment="1">
      <alignment horizontal="justify" vertical="center"/>
    </xf>
    <xf numFmtId="0" fontId="4" fillId="0" borderId="8"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0" borderId="3" xfId="0" applyFont="1" applyBorder="1" applyAlignment="1">
      <alignment horizontal="right" vertical="center"/>
    </xf>
    <xf numFmtId="0" fontId="3" fillId="0" borderId="14" xfId="0" applyFont="1" applyBorder="1" applyAlignment="1">
      <alignment horizontal="center" vertical="center" wrapText="1"/>
    </xf>
    <xf numFmtId="0" fontId="0" fillId="0" borderId="14" xfId="0" applyBorder="1"/>
    <xf numFmtId="0" fontId="3" fillId="0" borderId="5" xfId="0" applyFont="1" applyBorder="1" applyAlignment="1">
      <alignment horizontal="center" vertical="center" wrapText="1"/>
    </xf>
    <xf numFmtId="0" fontId="0" fillId="3" borderId="0" xfId="0" applyFill="1"/>
    <xf numFmtId="4" fontId="0" fillId="0" borderId="0" xfId="0" applyNumberFormat="1"/>
    <xf numFmtId="4" fontId="0" fillId="0" borderId="0" xfId="0" applyNumberFormat="1" applyAlignment="1">
      <alignment vertical="center" wrapText="1"/>
    </xf>
    <xf numFmtId="4" fontId="4" fillId="0" borderId="0" xfId="0" applyNumberFormat="1" applyFont="1" applyAlignment="1">
      <alignment horizontal="justify" vertical="center"/>
    </xf>
    <xf numFmtId="4" fontId="0" fillId="0" borderId="3" xfId="0" applyNumberFormat="1" applyBorder="1"/>
    <xf numFmtId="4" fontId="3" fillId="0" borderId="5" xfId="0" applyNumberFormat="1" applyFont="1" applyBorder="1" applyAlignment="1">
      <alignment horizontal="center" vertical="center" wrapText="1"/>
    </xf>
    <xf numFmtId="4" fontId="3" fillId="0" borderId="0" xfId="0" applyNumberFormat="1" applyFont="1" applyAlignment="1">
      <alignment horizontal="center" vertical="center" wrapText="1"/>
    </xf>
    <xf numFmtId="4" fontId="3" fillId="0" borderId="8" xfId="0" applyNumberFormat="1" applyFont="1" applyBorder="1" applyAlignment="1">
      <alignment horizontal="center" vertical="center" wrapText="1"/>
    </xf>
    <xf numFmtId="4" fontId="4" fillId="0" borderId="8" xfId="0" applyNumberFormat="1" applyFont="1" applyBorder="1" applyAlignment="1">
      <alignment horizontal="justify" vertical="center" wrapText="1"/>
    </xf>
    <xf numFmtId="0" fontId="7" fillId="2" borderId="4" xfId="0" applyFont="1" applyFill="1" applyBorder="1" applyAlignment="1">
      <alignment horizontal="center" vertical="center"/>
    </xf>
    <xf numFmtId="4" fontId="2" fillId="4" borderId="5" xfId="0" applyNumberFormat="1" applyFont="1" applyFill="1" applyBorder="1" applyAlignment="1" applyProtection="1">
      <alignment horizontal="right" vertical="center"/>
      <protection locked="0"/>
    </xf>
    <xf numFmtId="0" fontId="12" fillId="3" borderId="0" xfId="0" applyFont="1" applyFill="1"/>
    <xf numFmtId="0" fontId="11" fillId="3" borderId="16" xfId="0" applyFont="1" applyFill="1" applyBorder="1" applyAlignment="1">
      <alignment wrapText="1"/>
    </xf>
    <xf numFmtId="0" fontId="11" fillId="3" borderId="6" xfId="0" applyFont="1" applyFill="1" applyBorder="1" applyAlignment="1">
      <alignment wrapText="1"/>
    </xf>
    <xf numFmtId="0" fontId="6" fillId="3" borderId="0" xfId="0" applyFont="1" applyFill="1" applyAlignment="1">
      <alignment horizontal="center" vertical="center"/>
    </xf>
    <xf numFmtId="0" fontId="9" fillId="5" borderId="4" xfId="0" applyFont="1" applyFill="1" applyBorder="1" applyAlignment="1">
      <alignment horizontal="center" vertical="center" wrapText="1"/>
    </xf>
    <xf numFmtId="0" fontId="21" fillId="3" borderId="0" xfId="0" applyFont="1" applyFill="1" applyAlignment="1">
      <alignment horizontal="center" vertical="center"/>
    </xf>
    <xf numFmtId="2" fontId="0" fillId="3" borderId="0" xfId="0" applyNumberFormat="1" applyFill="1"/>
    <xf numFmtId="0" fontId="9" fillId="5" borderId="5" xfId="0" applyFont="1" applyFill="1" applyBorder="1" applyAlignment="1">
      <alignment horizontal="center" vertical="center" wrapText="1"/>
    </xf>
    <xf numFmtId="4" fontId="2" fillId="4" borderId="6" xfId="0" applyNumberFormat="1" applyFont="1" applyFill="1" applyBorder="1" applyAlignment="1" applyProtection="1">
      <alignment horizontal="right" vertical="center"/>
      <protection locked="0"/>
    </xf>
    <xf numFmtId="0" fontId="13" fillId="3" borderId="0" xfId="0" applyFont="1" applyFill="1" applyAlignment="1">
      <alignment horizontal="center" vertical="center"/>
    </xf>
    <xf numFmtId="0" fontId="14" fillId="3" borderId="0" xfId="0" applyFont="1" applyFill="1"/>
    <xf numFmtId="0" fontId="14" fillId="3" borderId="0" xfId="0" applyFont="1" applyFill="1" applyAlignment="1">
      <alignment vertical="center"/>
    </xf>
    <xf numFmtId="0" fontId="18" fillId="3" borderId="0" xfId="0" applyFont="1" applyFill="1"/>
    <xf numFmtId="0" fontId="6" fillId="3" borderId="0" xfId="0" applyFont="1" applyFill="1" applyAlignment="1">
      <alignment horizontal="left"/>
    </xf>
    <xf numFmtId="0" fontId="21" fillId="0" borderId="7" xfId="0" applyFont="1" applyBorder="1" applyAlignment="1" applyProtection="1">
      <alignment horizontal="center" vertical="center" wrapText="1"/>
      <protection locked="0"/>
    </xf>
    <xf numFmtId="0" fontId="6" fillId="3" borderId="0" xfId="0" applyFont="1" applyFill="1" applyAlignment="1">
      <alignment horizontal="justify" vertical="justify" wrapText="1"/>
    </xf>
    <xf numFmtId="0" fontId="25" fillId="0" borderId="5" xfId="0" applyFont="1" applyBorder="1" applyAlignment="1" applyProtection="1">
      <alignment horizontal="center" vertical="center" wrapText="1"/>
      <protection locked="0"/>
    </xf>
    <xf numFmtId="0" fontId="24" fillId="3" borderId="0" xfId="1" applyFill="1" applyAlignment="1" applyProtection="1">
      <alignment horizontal="left"/>
    </xf>
    <xf numFmtId="0" fontId="0" fillId="3" borderId="0" xfId="0" applyFill="1" applyProtection="1">
      <protection hidden="1"/>
    </xf>
    <xf numFmtId="0" fontId="19" fillId="3" borderId="0" xfId="0" applyFont="1" applyFill="1" applyProtection="1">
      <protection hidden="1"/>
    </xf>
    <xf numFmtId="0" fontId="0" fillId="3" borderId="0" xfId="0" quotePrefix="1" applyFill="1" applyProtection="1">
      <protection hidden="1"/>
    </xf>
    <xf numFmtId="0" fontId="0" fillId="0" borderId="0" xfId="0" applyProtection="1">
      <protection hidden="1"/>
    </xf>
    <xf numFmtId="0" fontId="6" fillId="3" borderId="0" xfId="0" applyFont="1" applyFill="1" applyAlignment="1">
      <alignment horizontal="center" vertical="center" wrapText="1"/>
    </xf>
    <xf numFmtId="0" fontId="6" fillId="0" borderId="0" xfId="0" applyFont="1" applyAlignment="1">
      <alignment horizontal="center" vertical="center" wrapText="1"/>
    </xf>
    <xf numFmtId="0" fontId="2" fillId="7" borderId="6" xfId="0" applyFont="1" applyFill="1" applyBorder="1" applyAlignment="1">
      <alignment horizontal="center" vertical="center"/>
    </xf>
    <xf numFmtId="0" fontId="2" fillId="7" borderId="7" xfId="0" applyFont="1" applyFill="1" applyBorder="1" applyAlignment="1">
      <alignment horizontal="center" vertical="center"/>
    </xf>
    <xf numFmtId="2" fontId="2" fillId="7" borderId="7" xfId="0" applyNumberFormat="1" applyFont="1" applyFill="1" applyBorder="1" applyAlignment="1">
      <alignment horizontal="center" vertical="center"/>
    </xf>
    <xf numFmtId="4" fontId="2" fillId="7" borderId="7" xfId="0" applyNumberFormat="1" applyFont="1" applyFill="1" applyBorder="1" applyAlignment="1">
      <alignment horizontal="right" vertical="center"/>
    </xf>
    <xf numFmtId="4" fontId="2" fillId="7" borderId="7" xfId="0" applyNumberFormat="1" applyFont="1" applyFill="1" applyBorder="1" applyAlignment="1">
      <alignment horizontal="center" vertical="center"/>
    </xf>
    <xf numFmtId="8" fontId="23" fillId="7" borderId="5" xfId="0" applyNumberFormat="1" applyFont="1" applyFill="1" applyBorder="1" applyAlignment="1">
      <alignment horizontal="right" vertical="center"/>
    </xf>
    <xf numFmtId="0" fontId="2" fillId="7" borderId="5" xfId="0" applyFont="1" applyFill="1" applyBorder="1" applyAlignment="1">
      <alignment horizontal="center" vertical="center"/>
    </xf>
    <xf numFmtId="4" fontId="2" fillId="7" borderId="4" xfId="0" applyNumberFormat="1" applyFont="1" applyFill="1" applyBorder="1" applyAlignment="1">
      <alignment horizontal="right" vertical="center"/>
    </xf>
    <xf numFmtId="0" fontId="3" fillId="0" borderId="28" xfId="0" applyFont="1" applyBorder="1" applyAlignment="1">
      <alignment horizontal="center" vertical="center" wrapText="1"/>
    </xf>
    <xf numFmtId="0" fontId="9" fillId="2" borderId="1" xfId="0" applyFont="1" applyFill="1" applyBorder="1" applyAlignment="1">
      <alignment vertical="center"/>
    </xf>
    <xf numFmtId="0" fontId="10" fillId="2" borderId="3" xfId="0" applyFont="1" applyFill="1" applyBorder="1" applyAlignment="1">
      <alignment vertical="center"/>
    </xf>
    <xf numFmtId="8" fontId="9" fillId="2" borderId="5" xfId="0" applyNumberFormat="1" applyFont="1" applyFill="1" applyBorder="1" applyAlignment="1">
      <alignment horizontal="right" vertical="center"/>
    </xf>
    <xf numFmtId="8" fontId="23" fillId="9" borderId="5" xfId="0" applyNumberFormat="1" applyFont="1" applyFill="1" applyBorder="1" applyAlignment="1">
      <alignment horizontal="right" vertical="center"/>
    </xf>
    <xf numFmtId="8" fontId="27" fillId="8" borderId="5" xfId="0" applyNumberFormat="1" applyFont="1" applyFill="1" applyBorder="1" applyAlignment="1">
      <alignment horizontal="center" vertical="center"/>
    </xf>
    <xf numFmtId="8" fontId="27" fillId="10" borderId="5" xfId="0" applyNumberFormat="1" applyFont="1" applyFill="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4" fontId="2" fillId="11" borderId="7" xfId="0" applyNumberFormat="1" applyFont="1" applyFill="1" applyBorder="1" applyAlignment="1">
      <alignment horizontal="right" vertical="center"/>
    </xf>
    <xf numFmtId="0" fontId="28" fillId="0" borderId="11" xfId="0" applyFont="1" applyBorder="1" applyAlignment="1">
      <alignment horizontal="justify" vertical="center" wrapText="1"/>
    </xf>
    <xf numFmtId="0" fontId="28" fillId="0" borderId="0" xfId="0" applyFont="1" applyAlignment="1">
      <alignment horizontal="justify" vertical="center" wrapText="1"/>
    </xf>
    <xf numFmtId="4" fontId="2" fillId="11" borderId="5" xfId="0" applyNumberFormat="1" applyFont="1" applyFill="1" applyBorder="1" applyAlignment="1">
      <alignment horizontal="right" vertical="center"/>
    </xf>
    <xf numFmtId="4" fontId="2" fillId="0" borderId="28" xfId="0" applyNumberFormat="1" applyFont="1" applyBorder="1" applyAlignment="1">
      <alignment horizontal="center" vertical="center"/>
    </xf>
    <xf numFmtId="0" fontId="28" fillId="0" borderId="14" xfId="0" applyFont="1" applyBorder="1" applyAlignment="1">
      <alignment horizontal="justify" vertical="center" wrapText="1"/>
    </xf>
    <xf numFmtId="4" fontId="0" fillId="3" borderId="0" xfId="0" applyNumberFormat="1" applyFill="1"/>
    <xf numFmtId="4" fontId="15" fillId="3" borderId="0" xfId="0" applyNumberFormat="1" applyFont="1" applyFill="1"/>
    <xf numFmtId="8" fontId="0" fillId="3" borderId="0" xfId="0" applyNumberFormat="1" applyFill="1"/>
    <xf numFmtId="4" fontId="4" fillId="0" borderId="0" xfId="0" applyNumberFormat="1" applyFont="1" applyAlignment="1">
      <alignment horizontal="justify" vertical="center" wrapText="1"/>
    </xf>
    <xf numFmtId="0" fontId="12" fillId="0" borderId="0" xfId="0" applyFont="1"/>
    <xf numFmtId="4" fontId="17" fillId="0" borderId="0" xfId="0" applyNumberFormat="1" applyFont="1"/>
    <xf numFmtId="0" fontId="17" fillId="0" borderId="0" xfId="0" applyFont="1"/>
    <xf numFmtId="0" fontId="0" fillId="3" borderId="25" xfId="0" applyFill="1" applyBorder="1" applyAlignment="1" applyProtection="1">
      <alignment horizontal="left" wrapText="1"/>
      <protection hidden="1"/>
    </xf>
    <xf numFmtId="0" fontId="0" fillId="3" borderId="26" xfId="0" applyFill="1" applyBorder="1" applyAlignment="1" applyProtection="1">
      <alignment horizontal="left" wrapText="1"/>
      <protection hidden="1"/>
    </xf>
    <xf numFmtId="0" fontId="0" fillId="3" borderId="27" xfId="0" applyFill="1" applyBorder="1" applyAlignment="1" applyProtection="1">
      <alignment horizontal="left" wrapText="1"/>
      <protection hidden="1"/>
    </xf>
    <xf numFmtId="0" fontId="25" fillId="3" borderId="1" xfId="0" applyFont="1" applyFill="1" applyBorder="1" applyAlignment="1" applyProtection="1">
      <alignment horizontal="center" vertical="center" wrapText="1"/>
      <protection locked="0"/>
    </xf>
    <xf numFmtId="0" fontId="25" fillId="3" borderId="4" xfId="0" applyFont="1" applyFill="1" applyBorder="1" applyAlignment="1" applyProtection="1">
      <alignment horizontal="center" vertical="center" wrapText="1"/>
      <protection locked="0"/>
    </xf>
    <xf numFmtId="0" fontId="25" fillId="3" borderId="3" xfId="0" applyFont="1" applyFill="1" applyBorder="1" applyAlignment="1" applyProtection="1">
      <alignment horizontal="center" vertical="center" wrapText="1"/>
      <protection locked="0"/>
    </xf>
    <xf numFmtId="0" fontId="8" fillId="7" borderId="13" xfId="0" applyFont="1" applyFill="1" applyBorder="1" applyAlignment="1">
      <alignment horizontal="left" vertical="center"/>
    </xf>
    <xf numFmtId="0" fontId="8" fillId="7" borderId="14" xfId="0" applyFont="1" applyFill="1" applyBorder="1" applyAlignment="1">
      <alignment horizontal="left" vertical="center"/>
    </xf>
    <xf numFmtId="0" fontId="8" fillId="9" borderId="13" xfId="0" applyFont="1" applyFill="1" applyBorder="1" applyAlignment="1">
      <alignment horizontal="right" vertical="center"/>
    </xf>
    <xf numFmtId="0" fontId="8" fillId="9" borderId="14" xfId="0" applyFont="1" applyFill="1" applyBorder="1" applyAlignment="1">
      <alignment horizontal="right" vertical="center"/>
    </xf>
    <xf numFmtId="0" fontId="28" fillId="0" borderId="1" xfId="0" applyFont="1" applyBorder="1" applyAlignment="1">
      <alignment horizontal="justify" vertical="center" wrapText="1"/>
    </xf>
    <xf numFmtId="0" fontId="0" fillId="0" borderId="3" xfId="0" applyBorder="1" applyAlignment="1">
      <alignment horizontal="justify" vertical="center" wrapText="1"/>
    </xf>
    <xf numFmtId="0" fontId="6" fillId="3" borderId="0" xfId="0" applyFont="1" applyFill="1" applyAlignment="1" applyProtection="1">
      <alignment horizontal="justify" vertical="justify" wrapText="1"/>
      <protection locked="0"/>
    </xf>
    <xf numFmtId="0" fontId="21" fillId="3" borderId="0" xfId="0" applyFont="1" applyFill="1" applyAlignment="1">
      <alignment horizontal="center"/>
    </xf>
    <xf numFmtId="0" fontId="21" fillId="3" borderId="0" xfId="0" applyFont="1" applyFill="1" applyAlignment="1">
      <alignment horizontal="center" vertical="center"/>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15" xfId="0" applyFont="1" applyFill="1" applyBorder="1" applyAlignment="1">
      <alignment horizontal="center" vertical="center" wrapText="1"/>
    </xf>
    <xf numFmtId="8" fontId="26" fillId="3" borderId="1" xfId="0" applyNumberFormat="1" applyFont="1" applyFill="1" applyBorder="1" applyAlignment="1">
      <alignment horizontal="right" vertical="center"/>
    </xf>
    <xf numFmtId="8" fontId="26" fillId="3" borderId="4" xfId="0" applyNumberFormat="1" applyFont="1" applyFill="1" applyBorder="1" applyAlignment="1">
      <alignment horizontal="right" vertical="center"/>
    </xf>
    <xf numFmtId="0" fontId="0" fillId="3" borderId="13" xfId="0" applyFill="1" applyBorder="1" applyAlignment="1">
      <alignment horizontal="center"/>
    </xf>
    <xf numFmtId="0" fontId="0" fillId="3" borderId="15" xfId="0" applyFill="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xf>
    <xf numFmtId="0" fontId="12" fillId="3" borderId="13"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15" xfId="0" applyFont="1" applyBorder="1" applyAlignment="1">
      <alignment horizontal="justify" vertical="center" wrapText="1"/>
    </xf>
    <xf numFmtId="0" fontId="11" fillId="0" borderId="9"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7" xfId="0" applyFont="1" applyBorder="1" applyAlignment="1">
      <alignment horizontal="justify" vertical="center" wrapText="1"/>
    </xf>
    <xf numFmtId="0" fontId="7" fillId="2" borderId="1"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7" borderId="13" xfId="0" applyFont="1" applyFill="1" applyBorder="1" applyAlignment="1">
      <alignment horizontal="left" vertical="center" wrapText="1"/>
    </xf>
    <xf numFmtId="0" fontId="8" fillId="7" borderId="14" xfId="0" applyFont="1" applyFill="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11" borderId="1" xfId="0" applyFont="1" applyFill="1" applyBorder="1" applyAlignment="1">
      <alignment horizontal="justify" vertical="center" wrapText="1"/>
    </xf>
    <xf numFmtId="0" fontId="2" fillId="11" borderId="3" xfId="0" applyFont="1" applyFill="1" applyBorder="1" applyAlignment="1">
      <alignment horizontal="justify" vertical="center" wrapText="1"/>
    </xf>
    <xf numFmtId="0" fontId="27" fillId="10" borderId="10" xfId="0" applyFont="1" applyFill="1" applyBorder="1" applyAlignment="1">
      <alignment vertical="center" wrapText="1"/>
    </xf>
    <xf numFmtId="0" fontId="27" fillId="10" borderId="3" xfId="0" applyFont="1" applyFill="1" applyBorder="1" applyAlignment="1">
      <alignment vertical="center" wrapText="1"/>
    </xf>
    <xf numFmtId="0" fontId="2" fillId="7" borderId="1" xfId="0" applyFont="1" applyFill="1" applyBorder="1" applyAlignment="1">
      <alignment horizontal="justify" vertical="center" wrapText="1"/>
    </xf>
    <xf numFmtId="0" fontId="2" fillId="7" borderId="3"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7" xfId="0" applyFont="1" applyBorder="1" applyAlignment="1">
      <alignment horizontal="justify" vertical="center" wrapText="1"/>
    </xf>
    <xf numFmtId="0" fontId="27" fillId="8" borderId="1" xfId="0" applyFont="1" applyFill="1" applyBorder="1" applyAlignment="1">
      <alignment horizontal="center" vertical="center"/>
    </xf>
    <xf numFmtId="0" fontId="27" fillId="8" borderId="2" xfId="0" applyFont="1" applyFill="1" applyBorder="1" applyAlignment="1">
      <alignment horizontal="center" vertical="center"/>
    </xf>
    <xf numFmtId="0" fontId="27" fillId="8" borderId="10" xfId="0" applyFont="1" applyFill="1" applyBorder="1" applyAlignment="1">
      <alignment vertical="center" wrapText="1"/>
    </xf>
    <xf numFmtId="0" fontId="27" fillId="8" borderId="3" xfId="0" applyFont="1" applyFill="1" applyBorder="1" applyAlignment="1">
      <alignment vertical="center" wrapText="1"/>
    </xf>
    <xf numFmtId="0" fontId="3" fillId="0" borderId="0" xfId="0" applyFont="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justify" vertical="center"/>
    </xf>
    <xf numFmtId="0" fontId="29" fillId="7" borderId="1" xfId="0" applyFont="1" applyFill="1" applyBorder="1" applyAlignment="1">
      <alignment horizontal="justify" vertical="center" wrapText="1"/>
    </xf>
    <xf numFmtId="0" fontId="29" fillId="7" borderId="3" xfId="0" applyFont="1" applyFill="1" applyBorder="1" applyAlignment="1">
      <alignment horizontal="justify" vertical="center" wrapText="1"/>
    </xf>
    <xf numFmtId="0" fontId="28" fillId="0" borderId="3" xfId="0" applyFont="1" applyBorder="1" applyAlignment="1">
      <alignment horizontal="justify" vertical="center" wrapText="1"/>
    </xf>
    <xf numFmtId="0" fontId="28" fillId="0" borderId="4" xfId="0" applyFont="1" applyBorder="1" applyAlignment="1">
      <alignment horizontal="justify" vertical="center" wrapText="1"/>
    </xf>
    <xf numFmtId="0" fontId="2" fillId="7" borderId="9" xfId="0" applyFont="1" applyFill="1" applyBorder="1" applyAlignment="1">
      <alignment horizontal="justify" vertical="center" wrapText="1"/>
    </xf>
    <xf numFmtId="0" fontId="2" fillId="7" borderId="8" xfId="0" applyFont="1" applyFill="1" applyBorder="1" applyAlignment="1">
      <alignment horizontal="justify" vertical="center" wrapText="1"/>
    </xf>
    <xf numFmtId="0" fontId="6" fillId="3" borderId="0" xfId="0" applyFont="1" applyFill="1" applyAlignment="1" applyProtection="1">
      <alignment horizontal="left"/>
      <protection locked="0"/>
    </xf>
    <xf numFmtId="0" fontId="6" fillId="3" borderId="17" xfId="0" applyFont="1" applyFill="1" applyBorder="1" applyAlignment="1" applyProtection="1">
      <alignment horizontal="center"/>
      <protection locked="0"/>
    </xf>
    <xf numFmtId="0" fontId="6" fillId="3" borderId="18" xfId="0" applyFont="1" applyFill="1" applyBorder="1" applyAlignment="1" applyProtection="1">
      <alignment horizontal="center"/>
      <protection locked="0"/>
    </xf>
    <xf numFmtId="0" fontId="6" fillId="3" borderId="19" xfId="0" applyFont="1" applyFill="1" applyBorder="1" applyAlignment="1" applyProtection="1">
      <alignment horizontal="center"/>
      <protection locked="0"/>
    </xf>
    <xf numFmtId="0" fontId="6" fillId="3" borderId="20"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0" fontId="6" fillId="3" borderId="21" xfId="0" applyFont="1" applyFill="1" applyBorder="1" applyAlignment="1" applyProtection="1">
      <alignment horizontal="center"/>
      <protection locked="0"/>
    </xf>
    <xf numFmtId="0" fontId="6" fillId="3" borderId="22" xfId="0" applyFont="1" applyFill="1" applyBorder="1" applyAlignment="1" applyProtection="1">
      <alignment horizontal="center"/>
      <protection locked="0"/>
    </xf>
    <xf numFmtId="0" fontId="6" fillId="3" borderId="23" xfId="0" applyFont="1" applyFill="1" applyBorder="1" applyAlignment="1" applyProtection="1">
      <alignment horizontal="center"/>
      <protection locked="0"/>
    </xf>
    <xf numFmtId="0" fontId="6" fillId="3" borderId="24" xfId="0" applyFont="1" applyFill="1" applyBorder="1" applyAlignment="1" applyProtection="1">
      <alignment horizontal="center"/>
      <protection locked="0"/>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zoomScale="90" zoomScaleNormal="90" workbookViewId="0"/>
  </sheetViews>
  <sheetFormatPr baseColWidth="10" defaultColWidth="11.5703125" defaultRowHeight="15" x14ac:dyDescent="0.25"/>
  <cols>
    <col min="1" max="1" width="2" style="53" customWidth="1"/>
    <col min="2" max="2" width="42.7109375" style="56" customWidth="1"/>
    <col min="3" max="3" width="6" style="56" customWidth="1"/>
    <col min="4" max="4" width="16.7109375" style="56" customWidth="1"/>
    <col min="5" max="5" width="15.42578125" style="53" customWidth="1"/>
    <col min="6" max="6" width="1" style="53" customWidth="1"/>
    <col min="7" max="15" width="11.5703125" style="53"/>
    <col min="16" max="16" width="13.140625" style="53" customWidth="1"/>
    <col min="17" max="17" width="2.85546875" style="53" customWidth="1"/>
    <col min="18" max="29" width="11.5703125" style="53"/>
    <col min="30" max="16384" width="11.5703125" style="56"/>
  </cols>
  <sheetData>
    <row r="1" spans="2:2" s="53" customFormat="1" ht="9.75" customHeight="1" x14ac:dyDescent="0.25"/>
    <row r="2" spans="2:2" s="53" customFormat="1" ht="9.75" customHeight="1" x14ac:dyDescent="0.25"/>
    <row r="3" spans="2:2" s="53" customFormat="1" ht="9.75" customHeight="1" x14ac:dyDescent="0.25"/>
    <row r="4" spans="2:2" s="53" customFormat="1" ht="9.75" customHeight="1" x14ac:dyDescent="0.25"/>
    <row r="5" spans="2:2" s="53" customFormat="1" ht="9.75" customHeight="1" x14ac:dyDescent="0.25"/>
    <row r="6" spans="2:2" s="53" customFormat="1" ht="20.25" customHeight="1" x14ac:dyDescent="0.35">
      <c r="B6" s="54" t="s">
        <v>30</v>
      </c>
    </row>
    <row r="7" spans="2:2" s="53" customFormat="1" ht="15" customHeight="1" x14ac:dyDescent="0.25"/>
    <row r="8" spans="2:2" s="53" customFormat="1" ht="15" customHeight="1" x14ac:dyDescent="0.25">
      <c r="B8" s="55" t="s">
        <v>41</v>
      </c>
    </row>
    <row r="9" spans="2:2" s="53" customFormat="1" ht="15" customHeight="1" x14ac:dyDescent="0.25">
      <c r="B9" s="55" t="s">
        <v>37</v>
      </c>
    </row>
    <row r="10" spans="2:2" s="53" customFormat="1" ht="15" customHeight="1" x14ac:dyDescent="0.25">
      <c r="B10" s="55" t="s">
        <v>42</v>
      </c>
    </row>
    <row r="11" spans="2:2" s="53" customFormat="1" ht="15" customHeight="1" x14ac:dyDescent="0.25">
      <c r="B11" s="55" t="s">
        <v>38</v>
      </c>
    </row>
    <row r="12" spans="2:2" s="53" customFormat="1" ht="15" customHeight="1" x14ac:dyDescent="0.25">
      <c r="B12" s="55" t="s">
        <v>40</v>
      </c>
    </row>
    <row r="13" spans="2:2" s="53" customFormat="1" ht="15" customHeight="1" x14ac:dyDescent="0.25">
      <c r="B13" s="55" t="s">
        <v>34</v>
      </c>
    </row>
    <row r="14" spans="2:2" s="53" customFormat="1" ht="15" customHeight="1" x14ac:dyDescent="0.25">
      <c r="B14" s="55" t="s">
        <v>32</v>
      </c>
    </row>
    <row r="15" spans="2:2" s="53" customFormat="1" ht="15" customHeight="1" x14ac:dyDescent="0.25">
      <c r="B15" s="55" t="s">
        <v>35</v>
      </c>
    </row>
    <row r="16" spans="2:2" s="53" customFormat="1" ht="15" customHeight="1" x14ac:dyDescent="0.25">
      <c r="B16" s="55" t="s">
        <v>36</v>
      </c>
    </row>
    <row r="17" spans="2:19" s="53" customFormat="1" ht="15" customHeight="1" x14ac:dyDescent="0.25">
      <c r="B17" s="55" t="s">
        <v>31</v>
      </c>
    </row>
    <row r="18" spans="2:19" s="53" customFormat="1" ht="15" customHeight="1" x14ac:dyDescent="0.25">
      <c r="B18" s="55" t="s">
        <v>33</v>
      </c>
    </row>
    <row r="19" spans="2:19" s="53" customFormat="1" ht="5.25" customHeight="1" x14ac:dyDescent="0.25">
      <c r="B19" s="55"/>
    </row>
    <row r="20" spans="2:19" s="53" customFormat="1" ht="47.25" customHeight="1" x14ac:dyDescent="0.25">
      <c r="B20" s="89" t="s">
        <v>39</v>
      </c>
      <c r="C20" s="90"/>
      <c r="D20" s="90"/>
      <c r="E20" s="90"/>
      <c r="F20" s="90"/>
      <c r="G20" s="90"/>
      <c r="H20" s="90"/>
      <c r="I20" s="90"/>
      <c r="J20" s="90"/>
      <c r="K20" s="90"/>
      <c r="L20" s="90"/>
      <c r="M20" s="90"/>
      <c r="N20" s="90"/>
      <c r="O20" s="90"/>
      <c r="P20" s="90"/>
      <c r="Q20" s="90"/>
      <c r="R20" s="90"/>
      <c r="S20" s="91"/>
    </row>
    <row r="21" spans="2:19" s="53" customFormat="1" x14ac:dyDescent="0.25"/>
    <row r="22" spans="2:19" s="53" customFormat="1" x14ac:dyDescent="0.25"/>
    <row r="23" spans="2:19" s="53" customFormat="1" x14ac:dyDescent="0.25"/>
    <row r="24" spans="2:19" s="53" customFormat="1" x14ac:dyDescent="0.25"/>
    <row r="25" spans="2:19" s="53" customFormat="1" x14ac:dyDescent="0.25"/>
    <row r="26" spans="2:19" s="53" customFormat="1" x14ac:dyDescent="0.25"/>
    <row r="27" spans="2:19" s="53" customFormat="1" x14ac:dyDescent="0.25"/>
    <row r="28" spans="2:19" s="53" customFormat="1" x14ac:dyDescent="0.25"/>
    <row r="29" spans="2:19" s="53" customFormat="1" x14ac:dyDescent="0.25"/>
    <row r="30" spans="2:19" s="53" customFormat="1" x14ac:dyDescent="0.25"/>
    <row r="31" spans="2:19" s="53" customFormat="1" x14ac:dyDescent="0.25"/>
    <row r="32" spans="2:19" s="53" customFormat="1" x14ac:dyDescent="0.25"/>
    <row r="33" s="53" customFormat="1" x14ac:dyDescent="0.25"/>
    <row r="34" s="53" customFormat="1" x14ac:dyDescent="0.25"/>
    <row r="35" s="53" customFormat="1" x14ac:dyDescent="0.25"/>
    <row r="36" s="53" customFormat="1" x14ac:dyDescent="0.25"/>
    <row r="37" s="53" customFormat="1" x14ac:dyDescent="0.25"/>
    <row r="38" s="53" customFormat="1" x14ac:dyDescent="0.25"/>
    <row r="39" s="53" customFormat="1" x14ac:dyDescent="0.25"/>
    <row r="40" s="53" customFormat="1" x14ac:dyDescent="0.25"/>
    <row r="41" s="53" customFormat="1" x14ac:dyDescent="0.25"/>
    <row r="42" s="53" customFormat="1" x14ac:dyDescent="0.25"/>
    <row r="43" s="53" customFormat="1" x14ac:dyDescent="0.25"/>
    <row r="44" s="53" customFormat="1" x14ac:dyDescent="0.25"/>
    <row r="45" s="53" customFormat="1" x14ac:dyDescent="0.25"/>
    <row r="46" s="53" customFormat="1" x14ac:dyDescent="0.25"/>
    <row r="47" s="53" customFormat="1" x14ac:dyDescent="0.25"/>
    <row r="48" s="53" customFormat="1" x14ac:dyDescent="0.25"/>
    <row r="49" s="53" customFormat="1" x14ac:dyDescent="0.25"/>
    <row r="50" s="53" customFormat="1" x14ac:dyDescent="0.25"/>
    <row r="51" s="53" customFormat="1" x14ac:dyDescent="0.25"/>
    <row r="52" s="53" customFormat="1" x14ac:dyDescent="0.25"/>
    <row r="53" s="53" customFormat="1" x14ac:dyDescent="0.25"/>
    <row r="54" s="53" customFormat="1" x14ac:dyDescent="0.25"/>
    <row r="55" s="53" customFormat="1" x14ac:dyDescent="0.25"/>
    <row r="56" s="53" customFormat="1" x14ac:dyDescent="0.25"/>
    <row r="57" s="53" customFormat="1" x14ac:dyDescent="0.25"/>
    <row r="58" s="53" customFormat="1" x14ac:dyDescent="0.25"/>
    <row r="59" s="53" customFormat="1" x14ac:dyDescent="0.25"/>
    <row r="60" s="53" customFormat="1" x14ac:dyDescent="0.25"/>
    <row r="61" s="53" customFormat="1" x14ac:dyDescent="0.25"/>
    <row r="62" s="53" customFormat="1" x14ac:dyDescent="0.25"/>
    <row r="63" s="53" customFormat="1" x14ac:dyDescent="0.25"/>
    <row r="64" s="53" customFormat="1" x14ac:dyDescent="0.25"/>
    <row r="65" s="53" customFormat="1" x14ac:dyDescent="0.25"/>
    <row r="66" s="53" customFormat="1" x14ac:dyDescent="0.25"/>
    <row r="67" s="53" customFormat="1" x14ac:dyDescent="0.25"/>
    <row r="68" s="53" customFormat="1" x14ac:dyDescent="0.25"/>
    <row r="69" s="53" customFormat="1" x14ac:dyDescent="0.25"/>
    <row r="70" s="53" customFormat="1" x14ac:dyDescent="0.25"/>
    <row r="71" s="53" customFormat="1" x14ac:dyDescent="0.25"/>
    <row r="72" s="53" customFormat="1" x14ac:dyDescent="0.25"/>
    <row r="73" s="53" customFormat="1" x14ac:dyDescent="0.25"/>
    <row r="74" s="53" customFormat="1" x14ac:dyDescent="0.25"/>
    <row r="75" s="53" customFormat="1" x14ac:dyDescent="0.25"/>
    <row r="76" s="53" customFormat="1" x14ac:dyDescent="0.25"/>
    <row r="77" s="53" customFormat="1" x14ac:dyDescent="0.25"/>
    <row r="78" s="53" customFormat="1" x14ac:dyDescent="0.25"/>
    <row r="79" s="53" customFormat="1" x14ac:dyDescent="0.25"/>
    <row r="80" s="53" customFormat="1" x14ac:dyDescent="0.25"/>
    <row r="81" s="53" customFormat="1" x14ac:dyDescent="0.25"/>
    <row r="82" s="53" customFormat="1" x14ac:dyDescent="0.25"/>
    <row r="83" s="53" customFormat="1" x14ac:dyDescent="0.25"/>
    <row r="84" s="53" customFormat="1" x14ac:dyDescent="0.25"/>
  </sheetData>
  <sheetProtection algorithmName="SHA-512" hashValue="GQeMTuWH4ph463jsZLub9l0gCX+t8aPwC3kdBj//kMxSFJiTTlCPYo5YS4p/+QE4h3dUiT4EUgqza4hoCt2s6g==" saltValue="460LYzUFk8yPU+zPPh2th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493"/>
  <sheetViews>
    <sheetView showGridLines="0" tabSelected="1" topLeftCell="A25" zoomScaleNormal="100" zoomScaleSheetLayoutView="100" workbookViewId="0">
      <selection activeCell="B44" sqref="B44:H44"/>
    </sheetView>
  </sheetViews>
  <sheetFormatPr baseColWidth="10" defaultRowHeight="15" x14ac:dyDescent="0.25"/>
  <cols>
    <col min="1" max="1" width="2" style="24" customWidth="1"/>
    <col min="2" max="2" width="9.140625" customWidth="1"/>
    <col min="3" max="3" width="9.85546875" customWidth="1"/>
    <col min="4" max="4" width="50.140625" customWidth="1"/>
    <col min="5" max="5" width="21.5703125" style="24" customWidth="1"/>
    <col min="6" max="6" width="12.140625" style="24" customWidth="1"/>
    <col min="7" max="7" width="9.5703125" style="24" customWidth="1"/>
    <col min="8" max="8" width="11.7109375" style="24" customWidth="1"/>
    <col min="9" max="9" width="76.28515625" style="24" customWidth="1"/>
    <col min="10" max="10" width="11.5703125"/>
    <col min="11" max="28" width="11.5703125" style="24"/>
  </cols>
  <sheetData>
    <row r="1" spans="2:10" s="24" customFormat="1" ht="7.5" customHeight="1" x14ac:dyDescent="0.25">
      <c r="J1"/>
    </row>
    <row r="2" spans="2:10" s="24" customFormat="1" ht="27.75" customHeight="1" x14ac:dyDescent="0.35">
      <c r="B2" s="102" t="s">
        <v>358</v>
      </c>
      <c r="C2" s="102"/>
      <c r="D2" s="102"/>
      <c r="E2" s="102"/>
      <c r="F2" s="102"/>
      <c r="G2" s="102"/>
      <c r="H2" s="102"/>
      <c r="J2"/>
    </row>
    <row r="3" spans="2:10" s="24" customFormat="1" ht="9.75" customHeight="1" x14ac:dyDescent="0.25">
      <c r="B3" s="40"/>
      <c r="C3" s="40"/>
      <c r="D3" s="40"/>
      <c r="E3" s="40"/>
      <c r="F3" s="40"/>
      <c r="G3" s="40"/>
      <c r="H3" s="40"/>
      <c r="J3"/>
    </row>
    <row r="4" spans="2:10" s="24" customFormat="1" ht="16.5" customHeight="1" x14ac:dyDescent="0.25">
      <c r="B4" s="103" t="s">
        <v>20</v>
      </c>
      <c r="C4" s="103"/>
      <c r="D4" s="103"/>
      <c r="E4" s="103"/>
      <c r="F4" s="103"/>
      <c r="G4" s="103"/>
      <c r="H4" s="103"/>
      <c r="J4"/>
    </row>
    <row r="5" spans="2:10" s="24" customFormat="1" ht="15" customHeight="1" x14ac:dyDescent="0.25">
      <c r="B5" s="38"/>
      <c r="J5"/>
    </row>
    <row r="6" spans="2:10" s="24" customFormat="1" ht="15" customHeight="1" x14ac:dyDescent="0.25">
      <c r="B6" s="101" t="s">
        <v>320</v>
      </c>
      <c r="C6" s="101"/>
      <c r="D6" s="101"/>
      <c r="E6" s="101"/>
      <c r="F6" s="101"/>
      <c r="G6" s="101"/>
      <c r="H6" s="101"/>
      <c r="J6"/>
    </row>
    <row r="7" spans="2:10" s="24" customFormat="1" ht="15" customHeight="1" x14ac:dyDescent="0.25">
      <c r="B7" s="101"/>
      <c r="C7" s="101"/>
      <c r="D7" s="101"/>
      <c r="E7" s="101"/>
      <c r="F7" s="101"/>
      <c r="G7" s="101"/>
      <c r="H7" s="101"/>
      <c r="J7"/>
    </row>
    <row r="8" spans="2:10" s="24" customFormat="1" ht="15" customHeight="1" x14ac:dyDescent="0.25">
      <c r="B8" s="101"/>
      <c r="C8" s="101"/>
      <c r="D8" s="101"/>
      <c r="E8" s="101"/>
      <c r="F8" s="101"/>
      <c r="G8" s="101"/>
      <c r="H8" s="101"/>
      <c r="J8"/>
    </row>
    <row r="9" spans="2:10" s="24" customFormat="1" ht="15" customHeight="1" x14ac:dyDescent="0.25">
      <c r="B9" s="101"/>
      <c r="C9" s="101"/>
      <c r="D9" s="101"/>
      <c r="E9" s="101"/>
      <c r="F9" s="101"/>
      <c r="G9" s="101"/>
      <c r="H9" s="101"/>
      <c r="J9"/>
    </row>
    <row r="10" spans="2:10" s="24" customFormat="1" ht="15" customHeight="1" x14ac:dyDescent="0.25">
      <c r="B10" s="101"/>
      <c r="C10" s="101"/>
      <c r="D10" s="101"/>
      <c r="E10" s="101"/>
      <c r="F10" s="101"/>
      <c r="G10" s="101"/>
      <c r="H10" s="101"/>
      <c r="J10"/>
    </row>
    <row r="11" spans="2:10" s="24" customFormat="1" ht="15" customHeight="1" x14ac:dyDescent="0.25">
      <c r="B11" s="101"/>
      <c r="C11" s="101"/>
      <c r="D11" s="101"/>
      <c r="E11" s="101"/>
      <c r="F11" s="101"/>
      <c r="G11" s="101"/>
      <c r="H11" s="101"/>
      <c r="J11"/>
    </row>
    <row r="12" spans="2:10" s="24" customFormat="1" ht="15" customHeight="1" x14ac:dyDescent="0.25">
      <c r="B12" s="101"/>
      <c r="C12" s="101"/>
      <c r="D12" s="101"/>
      <c r="E12" s="101"/>
      <c r="F12" s="101"/>
      <c r="G12" s="101"/>
      <c r="H12" s="101"/>
      <c r="J12"/>
    </row>
    <row r="13" spans="2:10" s="24" customFormat="1" ht="19.5" customHeight="1" x14ac:dyDescent="0.25">
      <c r="B13" s="101"/>
      <c r="C13" s="101"/>
      <c r="D13" s="101"/>
      <c r="E13" s="101"/>
      <c r="F13" s="101"/>
      <c r="G13" s="101"/>
      <c r="H13" s="101"/>
      <c r="J13"/>
    </row>
    <row r="14" spans="2:10" s="24" customFormat="1" ht="15" customHeight="1" thickBot="1" x14ac:dyDescent="0.3">
      <c r="B14" s="50"/>
      <c r="C14" s="50"/>
      <c r="D14" s="50"/>
      <c r="E14" s="50"/>
      <c r="F14" s="50"/>
      <c r="G14" s="50"/>
      <c r="H14" s="50"/>
      <c r="J14"/>
    </row>
    <row r="15" spans="2:10" ht="16.5" customHeight="1" x14ac:dyDescent="0.35">
      <c r="B15" s="126" t="s">
        <v>218</v>
      </c>
      <c r="C15" s="127"/>
      <c r="D15" s="128"/>
      <c r="E15" s="36"/>
      <c r="F15" s="122" t="s">
        <v>29</v>
      </c>
      <c r="G15" s="123"/>
    </row>
    <row r="16" spans="2:10" ht="55.5" customHeight="1" thickBot="1" x14ac:dyDescent="0.4">
      <c r="B16" s="129"/>
      <c r="C16" s="130"/>
      <c r="D16" s="131"/>
      <c r="E16" s="37"/>
      <c r="F16" s="124"/>
      <c r="G16" s="125"/>
    </row>
    <row r="17" spans="2:15" ht="16.5" thickBot="1" x14ac:dyDescent="0.3">
      <c r="B17" s="132" t="s">
        <v>17</v>
      </c>
      <c r="C17" s="133"/>
      <c r="D17" s="134"/>
      <c r="E17" s="33" t="s">
        <v>18</v>
      </c>
      <c r="F17" s="118"/>
      <c r="G17" s="119"/>
    </row>
    <row r="18" spans="2:15" ht="17.45" customHeight="1" thickBot="1" x14ac:dyDescent="0.4">
      <c r="B18" s="95" t="s">
        <v>98</v>
      </c>
      <c r="C18" s="96"/>
      <c r="D18" s="96"/>
      <c r="E18" s="64" t="str">
        <f>IF(I18="En este capítulo hay alguna partida con precio unitario o partida alzada sin rellenar","Sin importe por errores",+'Modelo de oferta económica'!H53)</f>
        <v>Sin importe por errores</v>
      </c>
      <c r="F18" s="120"/>
      <c r="G18" s="121"/>
      <c r="I18" s="35" t="str">
        <f xml:space="preserve"> IF('Modelo de oferta económica'!I53=0,"","En este capítulo hay alguna partida con precio unitario o partida alzada sin rellenar")</f>
        <v>En este capítulo hay alguna partida con precio unitario o partida alzada sin rellenar</v>
      </c>
      <c r="J18" s="86"/>
      <c r="K18" s="35"/>
      <c r="L18" s="35"/>
      <c r="M18" s="35"/>
      <c r="N18" s="35"/>
      <c r="O18" s="35"/>
    </row>
    <row r="19" spans="2:15" ht="17.45" customHeight="1" thickBot="1" x14ac:dyDescent="0.4">
      <c r="B19" s="95" t="s">
        <v>97</v>
      </c>
      <c r="C19" s="96"/>
      <c r="D19" s="96"/>
      <c r="E19" s="64" t="str">
        <f>IF(I19="En este capítulo hay alguna partida con precio unitario o partida alzada sin rellenar","Sin importe por errores",+'Modelo de oferta económica'!H80)</f>
        <v>Sin importe por errores</v>
      </c>
      <c r="F19" s="120"/>
      <c r="G19" s="121"/>
      <c r="I19" s="35" t="str">
        <f xml:space="preserve"> IF('Modelo de oferta económica'!I80=0,"","En este capítulo hay alguna partida con precio unitario o partida alzada sin rellenar")</f>
        <v>En este capítulo hay alguna partida con precio unitario o partida alzada sin rellenar</v>
      </c>
    </row>
    <row r="20" spans="2:15" ht="17.45" customHeight="1" thickBot="1" x14ac:dyDescent="0.4">
      <c r="B20" s="95" t="s">
        <v>116</v>
      </c>
      <c r="C20" s="96"/>
      <c r="D20" s="96"/>
      <c r="E20" s="64" t="str">
        <f>IF(I20="En este capítulo hay alguna partida con precio unitario o partida alzada sin rellenar","Sin importe por errores",+'Modelo de oferta económica'!H151)</f>
        <v>Sin importe por errores</v>
      </c>
      <c r="F20" s="120"/>
      <c r="G20" s="121"/>
      <c r="I20" s="35" t="str">
        <f xml:space="preserve"> IF('Modelo de oferta económica'!I151=0,"","En este capítulo hay alguna partida con precio unitario o partida alzada sin rellenar")</f>
        <v>En este capítulo hay alguna partida con precio unitario o partida alzada sin rellenar</v>
      </c>
    </row>
    <row r="21" spans="2:15" ht="18.75" customHeight="1" thickBot="1" x14ac:dyDescent="0.4">
      <c r="B21" s="137" t="s">
        <v>140</v>
      </c>
      <c r="C21" s="138"/>
      <c r="D21" s="138"/>
      <c r="E21" s="64" t="str">
        <f>IF(I21="En este capítulo hay alguna partida con precio unitario o partida alzada sin rellenar","Sin importe por errores",+'Modelo de oferta económica'!H218)</f>
        <v>Sin importe por errores</v>
      </c>
      <c r="F21" s="120"/>
      <c r="G21" s="121"/>
      <c r="I21" s="35" t="str">
        <f xml:space="preserve"> IF('Modelo de oferta económica'!I218=0,"","En este capítulo hay alguna partida con precio unitario o partida alzada sin rellenar")</f>
        <v>En este capítulo hay alguna partida con precio unitario o partida alzada sin rellenar</v>
      </c>
    </row>
    <row r="22" spans="2:15" ht="17.45" customHeight="1" thickBot="1" x14ac:dyDescent="0.4">
      <c r="B22" s="95" t="s">
        <v>176</v>
      </c>
      <c r="C22" s="96"/>
      <c r="D22" s="96"/>
      <c r="E22" s="64" t="str">
        <f>IF(I22="En este capítulo hay alguna partida con precio unitario o partida alzada sin rellenar","Sin importe por errores",+'Modelo de oferta económica'!H253)</f>
        <v>Sin importe por errores</v>
      </c>
      <c r="F22" s="120"/>
      <c r="G22" s="121"/>
      <c r="I22" s="35" t="str">
        <f xml:space="preserve"> IF('Modelo de oferta económica'!I253=0,"","En este capítulo hay alguna partida con precio unitario o partida alzada sin rellenar")</f>
        <v>En este capítulo hay alguna partida con precio unitario o partida alzada sin rellenar</v>
      </c>
    </row>
    <row r="23" spans="2:15" ht="17.45" customHeight="1" thickBot="1" x14ac:dyDescent="0.4">
      <c r="B23" s="95" t="s">
        <v>177</v>
      </c>
      <c r="C23" s="96"/>
      <c r="D23" s="96"/>
      <c r="E23" s="64" t="str">
        <f>IF(I23="En este capítulo hay alguna partida con precio unitario o partida alzada sin rellenar","Sin importe por errores",+'Modelo de oferta económica'!H272)</f>
        <v>Sin importe por errores</v>
      </c>
      <c r="F23" s="120"/>
      <c r="G23" s="121"/>
      <c r="I23" s="35" t="str">
        <f xml:space="preserve"> IF('Modelo de oferta económica'!I272=0,"","En este capítulo hay alguna partida con precio unitario o partida alzada sin rellenar")</f>
        <v>En este capítulo hay alguna partida con precio unitario o partida alzada sin rellenar</v>
      </c>
    </row>
    <row r="24" spans="2:15" ht="17.45" customHeight="1" thickBot="1" x14ac:dyDescent="0.4">
      <c r="B24" s="95" t="s">
        <v>243</v>
      </c>
      <c r="C24" s="96"/>
      <c r="D24" s="96"/>
      <c r="E24" s="64" t="str">
        <f>IF(I24="En este capítulo hay alguna partida con precio unitario o partida alzada sin rellenar","Sin importe por errores",+'Modelo de oferta económica'!H339)</f>
        <v>Sin importe por errores</v>
      </c>
      <c r="F24" s="120"/>
      <c r="G24" s="121"/>
      <c r="I24" s="35" t="str">
        <f xml:space="preserve"> IF('Modelo de oferta económica'!I339=0,"","En este capítulo hay alguna partida con precio unitario o partida alzada sin rellenar")</f>
        <v>En este capítulo hay alguna partida con precio unitario o partida alzada sin rellenar</v>
      </c>
    </row>
    <row r="25" spans="2:15" ht="17.45" customHeight="1" thickBot="1" x14ac:dyDescent="0.4">
      <c r="B25" s="95" t="s">
        <v>251</v>
      </c>
      <c r="C25" s="96"/>
      <c r="D25" s="96"/>
      <c r="E25" s="64" t="str">
        <f>IF(I25="En este capítulo hay alguna partida con precio unitario o partida alzada sin rellenar","Sin importe por errores",+'Modelo de oferta económica'!H378)</f>
        <v>Sin importe por errores</v>
      </c>
      <c r="F25" s="120"/>
      <c r="G25" s="121"/>
      <c r="I25" s="35" t="str">
        <f xml:space="preserve"> IF('Modelo de oferta económica'!I378=0,"","En este capítulo hay alguna partida con precio unitario o partida alzada sin rellenar")</f>
        <v>En este capítulo hay alguna partida con precio unitario o partida alzada sin rellenar</v>
      </c>
    </row>
    <row r="26" spans="2:15" ht="17.45" customHeight="1" thickBot="1" x14ac:dyDescent="0.4">
      <c r="B26" s="95" t="s">
        <v>252</v>
      </c>
      <c r="C26" s="96"/>
      <c r="D26" s="96"/>
      <c r="E26" s="64" t="str">
        <f>IF(I26="En este capítulo hay alguna partida con precio unitario o partida alzada sin rellenar","Sin importe por errores",+'Modelo de oferta económica'!H389)</f>
        <v>Sin importe por errores</v>
      </c>
      <c r="F26" s="120"/>
      <c r="G26" s="121"/>
      <c r="I26" s="35" t="str">
        <f xml:space="preserve"> IF('Modelo de oferta económica'!I389=0,"","En este capítulo hay alguna partida con precio unitario o partida alzada sin rellenar")</f>
        <v>En este capítulo hay alguna partida con precio unitario o partida alzada sin rellenar</v>
      </c>
    </row>
    <row r="27" spans="2:15" ht="17.45" customHeight="1" thickBot="1" x14ac:dyDescent="0.4">
      <c r="B27" s="95" t="s">
        <v>313</v>
      </c>
      <c r="C27" s="96"/>
      <c r="D27" s="96"/>
      <c r="E27" s="64" t="str">
        <f>IF(I27="En este capítulo hay alguna partida con precio unitario o partida alzada sin rellenar","Sin importe por errores",+'Modelo de oferta económica'!H448)</f>
        <v>Sin importe por errores</v>
      </c>
      <c r="F27" s="120"/>
      <c r="G27" s="121"/>
      <c r="I27" s="35" t="str">
        <f xml:space="preserve"> IF('Modelo de oferta económica'!I448=0,"","En este capítulo hay alguna partida con precio unitario o partida alzada sin rellenar")</f>
        <v>En este capítulo hay alguna partida con precio unitario o partida alzada sin rellenar</v>
      </c>
    </row>
    <row r="28" spans="2:15" ht="17.45" customHeight="1" thickBot="1" x14ac:dyDescent="0.4">
      <c r="B28" s="97" t="s">
        <v>311</v>
      </c>
      <c r="C28" s="98"/>
      <c r="D28" s="98"/>
      <c r="E28" s="71" t="str">
        <f>IF(I28="En este capítulo hay alguna partida con precio unitario o partida alzada sin rellenar","Sin importe por errores",+'Modelo de oferta económica'!H480)</f>
        <v>Sin importe por errores</v>
      </c>
      <c r="F28" s="120"/>
      <c r="G28" s="121"/>
      <c r="I28" s="35" t="str">
        <f xml:space="preserve"> IF('Modelo de oferta económica'!I480=0,"","En este capítulo hay alguna partida con precio unitario o partida alzada sin rellenar")</f>
        <v>En este capítulo hay alguna partida con precio unitario o partida alzada sin rellenar</v>
      </c>
    </row>
    <row r="29" spans="2:15" ht="17.45" customHeight="1" thickBot="1" x14ac:dyDescent="0.4">
      <c r="B29" s="97" t="s">
        <v>312</v>
      </c>
      <c r="C29" s="98"/>
      <c r="D29" s="98"/>
      <c r="E29" s="71" t="str">
        <f>IF(I29="En este capítulo hay alguna partida con precio unitario o partida alzada sin rellenar","Sin importe por errores",+'Modelo de oferta económica'!H487)</f>
        <v>Sin importe por errores</v>
      </c>
      <c r="F29" s="120"/>
      <c r="G29" s="121"/>
      <c r="I29" s="35" t="str">
        <f xml:space="preserve"> IF('Modelo de oferta económica'!I487=0,"","En este capítulo hay alguna partida con precio unitario o partida alzada sin rellenar")</f>
        <v>En este capítulo hay alguna partida con precio unitario o partida alzada sin rellenar</v>
      </c>
    </row>
    <row r="30" spans="2:15" ht="15.75" customHeight="1" thickBot="1" x14ac:dyDescent="0.4">
      <c r="B30" s="68" t="s">
        <v>21</v>
      </c>
      <c r="C30" s="69"/>
      <c r="D30" s="69"/>
      <c r="E30" s="70">
        <f>SUM(E18:E29)</f>
        <v>0</v>
      </c>
      <c r="F30" s="116">
        <v>410439.86</v>
      </c>
      <c r="G30" s="117"/>
      <c r="I30" s="35" t="str">
        <f xml:space="preserve"> IF(E30&gt;F30,"El precio ofertado supera el Precio Máximo de Licitación, oferta NO ADMISIBLE","")</f>
        <v/>
      </c>
    </row>
    <row r="31" spans="2:15" ht="15.75" thickBot="1" x14ac:dyDescent="0.3">
      <c r="B31" s="24"/>
      <c r="C31" s="24"/>
      <c r="D31" s="24"/>
      <c r="E31" s="84"/>
    </row>
    <row r="32" spans="2:15" ht="15.75" customHeight="1" thickBot="1" x14ac:dyDescent="0.3">
      <c r="B32" s="104" t="s">
        <v>22</v>
      </c>
      <c r="C32" s="105"/>
      <c r="D32" s="105"/>
      <c r="E32" s="106"/>
      <c r="F32" s="39" t="s">
        <v>23</v>
      </c>
      <c r="G32" s="39" t="s">
        <v>24</v>
      </c>
    </row>
    <row r="33" spans="2:8" ht="15" customHeight="1" thickBot="1" x14ac:dyDescent="0.3">
      <c r="B33" s="107"/>
      <c r="C33" s="108"/>
      <c r="D33" s="108"/>
      <c r="E33" s="109"/>
      <c r="F33" s="49"/>
      <c r="G33" s="49"/>
    </row>
    <row r="34" spans="2:8" ht="40.5" customHeight="1" thickBot="1" x14ac:dyDescent="0.3">
      <c r="B34" s="110" t="s">
        <v>25</v>
      </c>
      <c r="C34" s="111"/>
      <c r="D34" s="111"/>
      <c r="E34" s="111"/>
      <c r="F34" s="111"/>
      <c r="G34" s="112"/>
    </row>
    <row r="35" spans="2:8" ht="34.5" customHeight="1" thickBot="1" x14ac:dyDescent="0.3">
      <c r="B35" s="113" t="s">
        <v>26</v>
      </c>
      <c r="C35" s="114"/>
      <c r="D35" s="115"/>
      <c r="E35" s="42" t="s">
        <v>27</v>
      </c>
      <c r="F35" s="135" t="s">
        <v>28</v>
      </c>
      <c r="G35" s="136"/>
    </row>
    <row r="36" spans="2:8" ht="18" customHeight="1" thickBot="1" x14ac:dyDescent="0.3">
      <c r="B36" s="92"/>
      <c r="C36" s="94"/>
      <c r="D36" s="93"/>
      <c r="E36" s="51"/>
      <c r="F36" s="92"/>
      <c r="G36" s="93"/>
      <c r="H36" s="84"/>
    </row>
    <row r="37" spans="2:8" ht="18" customHeight="1" thickBot="1" x14ac:dyDescent="0.3">
      <c r="B37" s="92"/>
      <c r="C37" s="94"/>
      <c r="D37" s="93"/>
      <c r="E37" s="51"/>
      <c r="F37" s="92"/>
      <c r="G37" s="93"/>
    </row>
    <row r="38" spans="2:8" ht="18" customHeight="1" thickBot="1" x14ac:dyDescent="0.3">
      <c r="B38" s="92"/>
      <c r="C38" s="94"/>
      <c r="D38" s="93"/>
      <c r="E38" s="51"/>
      <c r="F38" s="92"/>
      <c r="G38" s="93"/>
    </row>
    <row r="39" spans="2:8" ht="18" customHeight="1" thickBot="1" x14ac:dyDescent="0.3">
      <c r="B39" s="92"/>
      <c r="C39" s="94"/>
      <c r="D39" s="93"/>
      <c r="E39" s="51"/>
      <c r="F39" s="92"/>
      <c r="G39" s="93"/>
    </row>
    <row r="40" spans="2:8" ht="18" customHeight="1" thickBot="1" x14ac:dyDescent="0.3">
      <c r="B40" s="92"/>
      <c r="C40" s="94"/>
      <c r="D40" s="93"/>
      <c r="E40" s="51"/>
      <c r="F40" s="92"/>
      <c r="G40" s="93"/>
    </row>
    <row r="41" spans="2:8" ht="18" customHeight="1" thickBot="1" x14ac:dyDescent="0.3">
      <c r="B41" s="92"/>
      <c r="C41" s="94"/>
      <c r="D41" s="93"/>
      <c r="E41" s="51"/>
      <c r="F41" s="92"/>
      <c r="G41" s="93"/>
    </row>
    <row r="42" spans="2:8" ht="18" customHeight="1" thickBot="1" x14ac:dyDescent="0.3">
      <c r="B42" s="92"/>
      <c r="C42" s="94"/>
      <c r="D42" s="93"/>
      <c r="E42" s="51"/>
      <c r="F42" s="92"/>
      <c r="G42" s="93"/>
    </row>
    <row r="43" spans="2:8" ht="10.5" customHeight="1" x14ac:dyDescent="0.25">
      <c r="B43" s="57"/>
      <c r="C43" s="57"/>
      <c r="D43" s="57"/>
      <c r="E43" s="58"/>
      <c r="F43" s="57"/>
      <c r="G43" s="57"/>
    </row>
    <row r="44" spans="2:8" ht="16.5" x14ac:dyDescent="0.3">
      <c r="B44" s="169" t="s">
        <v>361</v>
      </c>
      <c r="C44" s="169"/>
      <c r="D44" s="169"/>
      <c r="E44" s="169"/>
      <c r="F44" s="169"/>
      <c r="G44" s="169"/>
      <c r="H44" s="169"/>
    </row>
    <row r="45" spans="2:8" ht="9.75" customHeight="1" x14ac:dyDescent="0.3">
      <c r="B45" s="52"/>
      <c r="C45" s="48"/>
      <c r="D45" s="48"/>
      <c r="E45" s="48"/>
      <c r="F45" s="48"/>
      <c r="G45" s="48"/>
      <c r="H45" s="48"/>
    </row>
    <row r="46" spans="2:8" ht="16.5" x14ac:dyDescent="0.3">
      <c r="B46" s="48"/>
      <c r="C46" s="170"/>
      <c r="D46" s="171"/>
      <c r="E46" s="172"/>
      <c r="F46" s="48"/>
      <c r="G46" s="48"/>
      <c r="H46" s="48"/>
    </row>
    <row r="47" spans="2:8" ht="16.5" x14ac:dyDescent="0.3">
      <c r="B47" s="48"/>
      <c r="C47" s="173"/>
      <c r="D47" s="174"/>
      <c r="E47" s="175"/>
      <c r="F47" s="48"/>
      <c r="G47" s="48"/>
      <c r="H47" s="48"/>
    </row>
    <row r="48" spans="2:8" ht="16.5" x14ac:dyDescent="0.3">
      <c r="B48" s="48"/>
      <c r="C48" s="173"/>
      <c r="D48" s="174"/>
      <c r="E48" s="175"/>
      <c r="F48" s="48"/>
      <c r="G48" s="48"/>
      <c r="H48" s="48"/>
    </row>
    <row r="49" spans="2:10" ht="16.5" x14ac:dyDescent="0.3">
      <c r="B49" s="48"/>
      <c r="C49" s="176"/>
      <c r="D49" s="177"/>
      <c r="E49" s="178"/>
      <c r="F49" s="48"/>
      <c r="G49" s="48"/>
      <c r="H49" s="48"/>
    </row>
    <row r="50" spans="2:10" ht="16.5" x14ac:dyDescent="0.3">
      <c r="B50" s="48"/>
      <c r="C50" s="48"/>
      <c r="D50" s="48"/>
      <c r="E50" s="48"/>
      <c r="F50" s="48"/>
      <c r="G50" s="48"/>
      <c r="H50" s="48"/>
    </row>
    <row r="51" spans="2:10" ht="16.5" x14ac:dyDescent="0.3">
      <c r="B51" s="48"/>
      <c r="C51" s="48"/>
      <c r="D51" s="48"/>
      <c r="E51" s="48"/>
      <c r="F51" s="48"/>
      <c r="G51" s="48"/>
      <c r="H51" s="48"/>
    </row>
    <row r="52" spans="2:10" ht="15.75" thickBot="1" x14ac:dyDescent="0.3">
      <c r="B52" s="24"/>
      <c r="C52" s="24"/>
    </row>
    <row r="53" spans="2:10" ht="22.5" customHeight="1" thickBot="1" x14ac:dyDescent="0.3">
      <c r="B53" s="156" t="s">
        <v>0</v>
      </c>
      <c r="C53" s="157"/>
      <c r="D53" s="158" t="s">
        <v>43</v>
      </c>
      <c r="E53" s="159"/>
      <c r="F53" s="159"/>
      <c r="G53" s="159"/>
      <c r="H53" s="72">
        <f>SUM(H56,H60,H64,H68,H72,H76)</f>
        <v>0</v>
      </c>
      <c r="I53" s="44">
        <f xml:space="preserve"> COUNTIF(I56:I78,"Es necesario completar el precio de esta partida, introduciendo un valor en la celda en naranja")</f>
        <v>6</v>
      </c>
    </row>
    <row r="54" spans="2:10" ht="9.9499999999999993" customHeight="1" thickBot="1" x14ac:dyDescent="0.3">
      <c r="D54" s="7"/>
      <c r="E54"/>
      <c r="F54" s="25"/>
      <c r="G54"/>
      <c r="H54" s="1"/>
      <c r="I54" s="45"/>
    </row>
    <row r="55" spans="2:10" ht="15.75" thickBot="1" x14ac:dyDescent="0.3">
      <c r="B55" s="141" t="s">
        <v>49</v>
      </c>
      <c r="C55" s="142"/>
      <c r="D55" s="142"/>
      <c r="E55" s="143"/>
      <c r="F55" s="29" t="s">
        <v>19</v>
      </c>
      <c r="G55" s="3" t="s">
        <v>2</v>
      </c>
      <c r="H55" s="3" t="s">
        <v>3</v>
      </c>
      <c r="I55" s="45"/>
      <c r="J55" s="87">
        <f>ROUND('Modelo de oferta económica'!F56,2)</f>
        <v>0</v>
      </c>
    </row>
    <row r="56" spans="2:10" ht="18" customHeight="1" thickBot="1" x14ac:dyDescent="0.3">
      <c r="B56" s="59" t="s">
        <v>44</v>
      </c>
      <c r="C56" s="60" t="s">
        <v>5</v>
      </c>
      <c r="D56" s="148" t="s">
        <v>316</v>
      </c>
      <c r="E56" s="149"/>
      <c r="F56" s="43"/>
      <c r="G56" s="61">
        <v>1</v>
      </c>
      <c r="H56" s="62">
        <f>ROUND('Modelo de oferta económica'!J55*G56,2)</f>
        <v>0</v>
      </c>
      <c r="I56" s="46" t="str">
        <f>IF(ISBLANK('Modelo de oferta económica'!F56),"Es necesario completar el precio de esta partida, introduciendo un valor en la celda en naranja","")</f>
        <v>Es necesario completar el precio de esta partida, introduciendo un valor en la celda en naranja</v>
      </c>
      <c r="J56" s="88"/>
    </row>
    <row r="57" spans="2:10" ht="39.75" customHeight="1" thickBot="1" x14ac:dyDescent="0.3">
      <c r="B57" s="150" t="s">
        <v>351</v>
      </c>
      <c r="C57" s="151"/>
      <c r="D57" s="151"/>
      <c r="E57" s="151"/>
      <c r="F57" s="151"/>
      <c r="G57" s="151"/>
      <c r="H57" s="152"/>
      <c r="I57" s="45"/>
      <c r="J57" s="88"/>
    </row>
    <row r="58" spans="2:10" ht="9.9499999999999993" customHeight="1" thickBot="1" x14ac:dyDescent="0.3">
      <c r="D58" s="7"/>
      <c r="E58"/>
      <c r="F58" s="25"/>
      <c r="G58"/>
      <c r="H58" s="1"/>
      <c r="I58" s="45"/>
      <c r="J58" s="88"/>
    </row>
    <row r="59" spans="2:10" ht="15.75" thickBot="1" x14ac:dyDescent="0.3">
      <c r="B59" s="141" t="s">
        <v>49</v>
      </c>
      <c r="C59" s="142"/>
      <c r="D59" s="142"/>
      <c r="E59" s="143"/>
      <c r="F59" s="29" t="s">
        <v>19</v>
      </c>
      <c r="G59" s="3" t="s">
        <v>2</v>
      </c>
      <c r="H59" s="3" t="s">
        <v>3</v>
      </c>
      <c r="I59" s="45"/>
      <c r="J59" s="87">
        <f>ROUND('Modelo de oferta económica'!F60,2)</f>
        <v>0</v>
      </c>
    </row>
    <row r="60" spans="2:10" ht="18" customHeight="1" thickBot="1" x14ac:dyDescent="0.3">
      <c r="B60" s="59" t="s">
        <v>45</v>
      </c>
      <c r="C60" s="60" t="s">
        <v>5</v>
      </c>
      <c r="D60" s="148" t="s">
        <v>75</v>
      </c>
      <c r="E60" s="149"/>
      <c r="F60" s="43"/>
      <c r="G60" s="61">
        <v>1</v>
      </c>
      <c r="H60" s="62">
        <f>ROUND('Modelo de oferta económica'!J59*G60,2)</f>
        <v>0</v>
      </c>
      <c r="I60" s="46" t="str">
        <f>IF(ISBLANK('Modelo de oferta económica'!F60),"Es necesario completar el precio de esta partida, introduciendo un valor en la celda en naranja","")</f>
        <v>Es necesario completar el precio de esta partida, introduciendo un valor en la celda en naranja</v>
      </c>
      <c r="J60" s="88"/>
    </row>
    <row r="61" spans="2:10" ht="18.75" customHeight="1" thickBot="1" x14ac:dyDescent="0.3">
      <c r="B61" s="150" t="s">
        <v>46</v>
      </c>
      <c r="C61" s="151"/>
      <c r="D61" s="151"/>
      <c r="E61" s="151"/>
      <c r="F61" s="151"/>
      <c r="G61" s="151"/>
      <c r="H61" s="152"/>
      <c r="I61" s="45"/>
      <c r="J61" s="88"/>
    </row>
    <row r="62" spans="2:10" ht="9.9499999999999993" customHeight="1" thickBot="1" x14ac:dyDescent="0.3">
      <c r="D62" s="7"/>
      <c r="E62"/>
      <c r="F62" s="25"/>
      <c r="G62"/>
      <c r="H62" s="1"/>
      <c r="I62" s="45"/>
      <c r="J62" s="88"/>
    </row>
    <row r="63" spans="2:10" ht="15.75" thickBot="1" x14ac:dyDescent="0.3">
      <c r="B63" s="141" t="s">
        <v>49</v>
      </c>
      <c r="C63" s="142"/>
      <c r="D63" s="142"/>
      <c r="E63" s="143"/>
      <c r="F63" s="29" t="s">
        <v>1</v>
      </c>
      <c r="G63" s="3" t="s">
        <v>2</v>
      </c>
      <c r="H63" s="3" t="s">
        <v>3</v>
      </c>
      <c r="I63" s="45"/>
      <c r="J63" s="87">
        <f>ROUND('Modelo de oferta económica'!F64,2)</f>
        <v>0</v>
      </c>
    </row>
    <row r="64" spans="2:10" ht="19.5" customHeight="1" thickBot="1" x14ac:dyDescent="0.3">
      <c r="B64" s="59" t="s">
        <v>47</v>
      </c>
      <c r="C64" s="60" t="s">
        <v>5</v>
      </c>
      <c r="D64" s="148" t="s">
        <v>74</v>
      </c>
      <c r="E64" s="149"/>
      <c r="F64" s="43"/>
      <c r="G64" s="61">
        <v>2</v>
      </c>
      <c r="H64" s="62">
        <f>ROUND('Modelo de oferta económica'!J63*G64,2)</f>
        <v>0</v>
      </c>
      <c r="I64" s="46" t="str">
        <f>IF(ISBLANK('Modelo de oferta económica'!F64),"Es necesario completar el precio de esta partida, introduciendo un valor en la celda en naranja","")</f>
        <v>Es necesario completar el precio de esta partida, introduciendo un valor en la celda en naranja</v>
      </c>
      <c r="J64" s="88"/>
    </row>
    <row r="65" spans="2:17" ht="18.75" customHeight="1" thickBot="1" x14ac:dyDescent="0.3">
      <c r="B65" s="150" t="s">
        <v>48</v>
      </c>
      <c r="C65" s="151"/>
      <c r="D65" s="151"/>
      <c r="E65" s="151"/>
      <c r="F65" s="151"/>
      <c r="G65" s="151"/>
      <c r="H65" s="152"/>
      <c r="I65" s="47"/>
      <c r="J65" s="88"/>
    </row>
    <row r="66" spans="2:17" ht="9.9499999999999993" customHeight="1" thickBot="1" x14ac:dyDescent="0.3">
      <c r="B66" s="8"/>
      <c r="C66" s="8"/>
      <c r="D66" s="8"/>
      <c r="E66" s="8"/>
      <c r="F66" s="26"/>
      <c r="G66" s="8"/>
      <c r="H66" s="8"/>
      <c r="I66" s="45"/>
      <c r="J66" s="88"/>
    </row>
    <row r="67" spans="2:17" ht="15.75" thickBot="1" x14ac:dyDescent="0.3">
      <c r="B67" s="141" t="s">
        <v>49</v>
      </c>
      <c r="C67" s="142"/>
      <c r="D67" s="142"/>
      <c r="E67" s="143"/>
      <c r="F67" s="29" t="s">
        <v>1</v>
      </c>
      <c r="G67" s="3" t="s">
        <v>2</v>
      </c>
      <c r="H67" s="3" t="s">
        <v>3</v>
      </c>
      <c r="I67" s="45"/>
      <c r="J67" s="87">
        <f>ROUND('Modelo de oferta económica'!F68,2)</f>
        <v>0</v>
      </c>
    </row>
    <row r="68" spans="2:17" ht="18" customHeight="1" thickBot="1" x14ac:dyDescent="0.3">
      <c r="B68" s="59" t="s">
        <v>51</v>
      </c>
      <c r="C68" s="60" t="s">
        <v>5</v>
      </c>
      <c r="D68" s="148" t="s">
        <v>317</v>
      </c>
      <c r="E68" s="149"/>
      <c r="F68" s="43"/>
      <c r="G68" s="61">
        <v>1</v>
      </c>
      <c r="H68" s="62">
        <f>ROUND('Modelo de oferta económica'!J67*G68,2)</f>
        <v>0</v>
      </c>
      <c r="I68" s="46" t="str">
        <f>IF(ISBLANK('Modelo de oferta económica'!F68),"Es necesario completar el precio de esta partida, introduciendo un valor en la celda en naranja","")</f>
        <v>Es necesario completar el precio de esta partida, introduciendo un valor en la celda en naranja</v>
      </c>
      <c r="J68" s="88"/>
    </row>
    <row r="69" spans="2:17" ht="30.75" customHeight="1" thickBot="1" x14ac:dyDescent="0.3">
      <c r="B69" s="150" t="s">
        <v>50</v>
      </c>
      <c r="C69" s="151"/>
      <c r="D69" s="151"/>
      <c r="E69" s="151"/>
      <c r="F69" s="151"/>
      <c r="G69" s="151"/>
      <c r="H69" s="152"/>
      <c r="I69" s="45"/>
      <c r="J69" s="88"/>
    </row>
    <row r="70" spans="2:17" ht="9.9499999999999993" customHeight="1" thickBot="1" x14ac:dyDescent="0.3">
      <c r="B70" s="8"/>
      <c r="C70" s="8"/>
      <c r="D70" s="8"/>
      <c r="E70" s="8"/>
      <c r="F70" s="26"/>
      <c r="G70" s="8"/>
      <c r="H70" s="8"/>
      <c r="I70" s="45"/>
      <c r="J70" s="88"/>
    </row>
    <row r="71" spans="2:17" ht="15.75" thickBot="1" x14ac:dyDescent="0.3">
      <c r="B71" s="141" t="s">
        <v>49</v>
      </c>
      <c r="C71" s="142"/>
      <c r="D71" s="142"/>
      <c r="E71" s="143"/>
      <c r="F71" s="29" t="s">
        <v>1</v>
      </c>
      <c r="G71" s="3" t="s">
        <v>2</v>
      </c>
      <c r="H71" s="3" t="s">
        <v>3</v>
      </c>
      <c r="I71" s="45"/>
      <c r="J71" s="87">
        <f>ROUND('Modelo de oferta económica'!F72,2)</f>
        <v>0</v>
      </c>
    </row>
    <row r="72" spans="2:17" ht="18" customHeight="1" thickBot="1" x14ac:dyDescent="0.3">
      <c r="B72" s="59" t="s">
        <v>52</v>
      </c>
      <c r="C72" s="60" t="s">
        <v>5</v>
      </c>
      <c r="D72" s="148" t="s">
        <v>318</v>
      </c>
      <c r="E72" s="149"/>
      <c r="F72" s="43"/>
      <c r="G72" s="61">
        <v>1</v>
      </c>
      <c r="H72" s="62">
        <f>ROUND('Modelo de oferta económica'!J71*G72,2)</f>
        <v>0</v>
      </c>
      <c r="I72" s="46" t="str">
        <f>IF(ISBLANK('Modelo de oferta económica'!F72),"Es necesario completar el precio de esta partida, introduciendo un valor en la celda en naranja","")</f>
        <v>Es necesario completar el precio de esta partida, introduciendo un valor en la celda en naranja</v>
      </c>
      <c r="J72" s="88"/>
    </row>
    <row r="73" spans="2:17" ht="24" customHeight="1" thickBot="1" x14ac:dyDescent="0.3">
      <c r="B73" s="150" t="s">
        <v>54</v>
      </c>
      <c r="C73" s="151"/>
      <c r="D73" s="151"/>
      <c r="E73" s="151"/>
      <c r="F73" s="151"/>
      <c r="G73" s="151"/>
      <c r="H73" s="152"/>
      <c r="I73" s="45"/>
      <c r="J73" s="88"/>
    </row>
    <row r="74" spans="2:17" ht="9.9499999999999993" customHeight="1" thickBot="1" x14ac:dyDescent="0.3">
      <c r="B74" s="8"/>
      <c r="C74" s="8"/>
      <c r="D74" s="8"/>
      <c r="E74" s="8"/>
      <c r="F74" s="26"/>
      <c r="G74" s="8"/>
      <c r="H74" s="8"/>
      <c r="I74" s="45"/>
      <c r="J74" s="88"/>
    </row>
    <row r="75" spans="2:17" ht="15.75" thickBot="1" x14ac:dyDescent="0.3">
      <c r="B75" s="141" t="s">
        <v>49</v>
      </c>
      <c r="C75" s="142"/>
      <c r="D75" s="142"/>
      <c r="E75" s="143"/>
      <c r="F75" s="29" t="s">
        <v>1</v>
      </c>
      <c r="G75" s="3" t="s">
        <v>2</v>
      </c>
      <c r="H75" s="3" t="s">
        <v>3</v>
      </c>
      <c r="I75" s="45"/>
      <c r="J75" s="87">
        <f>ROUND('Modelo de oferta económica'!F76,2)</f>
        <v>0</v>
      </c>
    </row>
    <row r="76" spans="2:17" ht="18" customHeight="1" thickBot="1" x14ac:dyDescent="0.3">
      <c r="B76" s="59" t="s">
        <v>53</v>
      </c>
      <c r="C76" s="60" t="s">
        <v>5</v>
      </c>
      <c r="D76" s="148" t="s">
        <v>319</v>
      </c>
      <c r="E76" s="149"/>
      <c r="F76" s="43"/>
      <c r="G76" s="63">
        <v>1</v>
      </c>
      <c r="H76" s="62">
        <f>ROUND('Modelo de oferta económica'!J75*G76,2)</f>
        <v>0</v>
      </c>
      <c r="I76" s="46" t="str">
        <f>IF(ISBLANK('Modelo de oferta económica'!F76),"Es necesario completar el precio de esta partida, introduciendo un valor en la celda en naranja","")</f>
        <v>Es necesario completar el precio de esta partida, introduciendo un valor en la celda en naranja</v>
      </c>
      <c r="J76" s="88"/>
      <c r="Q76" s="41"/>
    </row>
    <row r="77" spans="2:17" ht="24.75" customHeight="1" thickBot="1" x14ac:dyDescent="0.3">
      <c r="B77" s="150" t="s">
        <v>55</v>
      </c>
      <c r="C77" s="151"/>
      <c r="D77" s="151"/>
      <c r="E77" s="151"/>
      <c r="F77" s="151"/>
      <c r="G77" s="151"/>
      <c r="H77" s="152"/>
      <c r="I77" s="45"/>
      <c r="J77" s="88"/>
    </row>
    <row r="78" spans="2:17" ht="9.9499999999999993" customHeight="1" x14ac:dyDescent="0.25">
      <c r="B78" s="8"/>
      <c r="C78" s="8"/>
      <c r="D78" s="8"/>
      <c r="E78" s="8"/>
      <c r="F78" s="26"/>
      <c r="G78" s="8"/>
      <c r="H78" s="8"/>
      <c r="I78" s="45"/>
      <c r="J78" s="88"/>
    </row>
    <row r="79" spans="2:17" ht="15.95" customHeight="1" thickBot="1" x14ac:dyDescent="0.3">
      <c r="F79" s="84"/>
      <c r="H79" s="83"/>
    </row>
    <row r="80" spans="2:17" ht="22.5" customHeight="1" thickBot="1" x14ac:dyDescent="0.3">
      <c r="B80" s="156" t="s">
        <v>6</v>
      </c>
      <c r="C80" s="157"/>
      <c r="D80" s="158" t="s">
        <v>56</v>
      </c>
      <c r="E80" s="159"/>
      <c r="F80" s="159"/>
      <c r="G80" s="159"/>
      <c r="H80" s="72">
        <f>+H83+H87+H91+H95+H99+H103+H107+H111+H115+H119+H123+H127+H131+H135+H139+H143+H147</f>
        <v>0</v>
      </c>
      <c r="I80" s="44">
        <f xml:space="preserve"> COUNTIF(I83:I148,"Es necesario completar el precio de esta partida, introduciendo un valor en la celda en naranja")</f>
        <v>17</v>
      </c>
      <c r="J80" s="88"/>
    </row>
    <row r="81" spans="2:10" ht="9.9499999999999993" customHeight="1" thickBot="1" x14ac:dyDescent="0.3">
      <c r="E81"/>
      <c r="F81" s="25"/>
      <c r="G81"/>
      <c r="H81" s="1"/>
      <c r="J81" s="88"/>
    </row>
    <row r="82" spans="2:10" ht="15.75" thickBot="1" x14ac:dyDescent="0.3">
      <c r="B82" s="141" t="s">
        <v>49</v>
      </c>
      <c r="C82" s="142"/>
      <c r="D82" s="142"/>
      <c r="E82" s="143"/>
      <c r="F82" s="29" t="s">
        <v>19</v>
      </c>
      <c r="G82" s="3" t="s">
        <v>2</v>
      </c>
      <c r="H82" s="3" t="s">
        <v>3</v>
      </c>
      <c r="J82" s="87">
        <f>ROUND(F83,2)</f>
        <v>0</v>
      </c>
    </row>
    <row r="83" spans="2:10" ht="15.75" thickBot="1" x14ac:dyDescent="0.3">
      <c r="B83" s="59" t="s">
        <v>57</v>
      </c>
      <c r="C83" s="60" t="s">
        <v>5</v>
      </c>
      <c r="D83" s="148" t="s">
        <v>72</v>
      </c>
      <c r="E83" s="149"/>
      <c r="F83" s="43"/>
      <c r="G83" s="63">
        <v>1</v>
      </c>
      <c r="H83" s="62">
        <f>ROUND(J82*G83,2)</f>
        <v>0</v>
      </c>
      <c r="I83" s="46" t="str">
        <f>IF(ISBLANK('Modelo de oferta económica'!F83),"Es necesario completar el precio de esta partida, introduciendo un valor en la celda en naranja","")</f>
        <v>Es necesario completar el precio de esta partida, introduciendo un valor en la celda en naranja</v>
      </c>
      <c r="J83" s="88"/>
    </row>
    <row r="84" spans="2:10" ht="39.75" customHeight="1" thickBot="1" x14ac:dyDescent="0.3">
      <c r="B84" s="150" t="s">
        <v>60</v>
      </c>
      <c r="C84" s="151"/>
      <c r="D84" s="151"/>
      <c r="E84" s="151"/>
      <c r="F84" s="151"/>
      <c r="G84" s="151"/>
      <c r="H84" s="152"/>
      <c r="J84" s="88"/>
    </row>
    <row r="85" spans="2:10" ht="9.9499999999999993" customHeight="1" thickBot="1" x14ac:dyDescent="0.3">
      <c r="D85" s="7"/>
      <c r="E85"/>
      <c r="F85" s="25"/>
      <c r="G85"/>
      <c r="H85" s="5"/>
      <c r="J85" s="88"/>
    </row>
    <row r="86" spans="2:10" ht="15.75" thickBot="1" x14ac:dyDescent="0.3">
      <c r="B86" s="141" t="s">
        <v>49</v>
      </c>
      <c r="C86" s="142"/>
      <c r="D86" s="142"/>
      <c r="E86" s="143"/>
      <c r="F86" s="29" t="s">
        <v>19</v>
      </c>
      <c r="G86" s="3" t="s">
        <v>2</v>
      </c>
      <c r="H86" s="3" t="s">
        <v>3</v>
      </c>
      <c r="J86" s="87">
        <f>ROUND(F87,2)</f>
        <v>0</v>
      </c>
    </row>
    <row r="87" spans="2:10" ht="15.75" thickBot="1" x14ac:dyDescent="0.3">
      <c r="B87" s="59" t="s">
        <v>58</v>
      </c>
      <c r="C87" s="60" t="s">
        <v>5</v>
      </c>
      <c r="D87" s="148" t="s">
        <v>73</v>
      </c>
      <c r="E87" s="149"/>
      <c r="F87" s="43"/>
      <c r="G87" s="63">
        <v>3</v>
      </c>
      <c r="H87" s="62">
        <f>ROUND(J86*G87,2)</f>
        <v>0</v>
      </c>
      <c r="I87" s="46" t="str">
        <f>IF(ISBLANK('Modelo de oferta económica'!F87),"Es necesario completar el precio de esta partida, introduciendo un valor en la celda en naranja","")</f>
        <v>Es necesario completar el precio de esta partida, introduciendo un valor en la celda en naranja</v>
      </c>
      <c r="J87" s="88"/>
    </row>
    <row r="88" spans="2:10" ht="23.25" customHeight="1" thickBot="1" x14ac:dyDescent="0.3">
      <c r="B88" s="150" t="s">
        <v>321</v>
      </c>
      <c r="C88" s="151"/>
      <c r="D88" s="151"/>
      <c r="E88" s="151"/>
      <c r="F88" s="151"/>
      <c r="G88" s="151"/>
      <c r="H88" s="152"/>
      <c r="J88" s="88"/>
    </row>
    <row r="89" spans="2:10" ht="9.9499999999999993" customHeight="1" thickBot="1" x14ac:dyDescent="0.3">
      <c r="D89" s="7"/>
      <c r="E89"/>
      <c r="F89" s="25"/>
      <c r="G89"/>
      <c r="H89" s="1"/>
      <c r="J89" s="88"/>
    </row>
    <row r="90" spans="2:10" ht="15.75" thickBot="1" x14ac:dyDescent="0.3">
      <c r="B90" s="141" t="s">
        <v>49</v>
      </c>
      <c r="C90" s="142"/>
      <c r="D90" s="142"/>
      <c r="E90" s="143"/>
      <c r="F90" s="29" t="s">
        <v>1</v>
      </c>
      <c r="G90" s="3" t="s">
        <v>2</v>
      </c>
      <c r="H90" s="3" t="s">
        <v>3</v>
      </c>
      <c r="J90" s="87">
        <f>ROUND(F91,2)</f>
        <v>0</v>
      </c>
    </row>
    <row r="91" spans="2:10" ht="15.75" thickBot="1" x14ac:dyDescent="0.3">
      <c r="B91" s="59" t="s">
        <v>59</v>
      </c>
      <c r="C91" s="60" t="s">
        <v>5</v>
      </c>
      <c r="D91" s="148" t="s">
        <v>74</v>
      </c>
      <c r="E91" s="149"/>
      <c r="F91" s="43"/>
      <c r="G91" s="63">
        <v>1</v>
      </c>
      <c r="H91" s="62">
        <f>ROUND(J90*G91,2)</f>
        <v>0</v>
      </c>
      <c r="I91" s="46" t="str">
        <f>IF(ISBLANK('Modelo de oferta económica'!F91),"Es necesario completar el precio de esta partida, introduciendo un valor en la celda en naranja","")</f>
        <v>Es necesario completar el precio de esta partida, introduciendo un valor en la celda en naranja</v>
      </c>
      <c r="J91" s="88"/>
    </row>
    <row r="92" spans="2:10" ht="17.25" customHeight="1" thickBot="1" x14ac:dyDescent="0.3">
      <c r="B92" s="150" t="s">
        <v>48</v>
      </c>
      <c r="C92" s="151"/>
      <c r="D92" s="151"/>
      <c r="E92" s="151"/>
      <c r="F92" s="151"/>
      <c r="G92" s="151"/>
      <c r="H92" s="152"/>
      <c r="J92" s="88"/>
    </row>
    <row r="93" spans="2:10" ht="9.9499999999999993" customHeight="1" thickBot="1" x14ac:dyDescent="0.3">
      <c r="D93" s="7"/>
      <c r="E93"/>
      <c r="F93" s="25"/>
      <c r="G93"/>
      <c r="H93" s="1"/>
      <c r="J93" s="88"/>
    </row>
    <row r="94" spans="2:10" ht="15.75" thickBot="1" x14ac:dyDescent="0.3">
      <c r="B94" s="141" t="s">
        <v>49</v>
      </c>
      <c r="C94" s="142"/>
      <c r="D94" s="142"/>
      <c r="E94" s="143"/>
      <c r="F94" s="29" t="s">
        <v>1</v>
      </c>
      <c r="G94" s="3" t="s">
        <v>2</v>
      </c>
      <c r="H94" s="3" t="s">
        <v>3</v>
      </c>
      <c r="J94" s="87">
        <f>ROUND(F95,2)</f>
        <v>0</v>
      </c>
    </row>
    <row r="95" spans="2:10" ht="18" customHeight="1" thickBot="1" x14ac:dyDescent="0.3">
      <c r="B95" s="59" t="s">
        <v>61</v>
      </c>
      <c r="C95" s="60" t="s">
        <v>5</v>
      </c>
      <c r="D95" s="148" t="s">
        <v>75</v>
      </c>
      <c r="E95" s="149"/>
      <c r="F95" s="43"/>
      <c r="G95" s="63">
        <v>1</v>
      </c>
      <c r="H95" s="62">
        <f>ROUND(J94*G95,2)</f>
        <v>0</v>
      </c>
      <c r="I95" s="46" t="str">
        <f>IF(ISBLANK('Modelo de oferta económica'!F95),"Es necesario completar el precio de esta partida, introduciendo un valor en la celda en naranja","")</f>
        <v>Es necesario completar el precio de esta partida, introduciendo un valor en la celda en naranja</v>
      </c>
      <c r="J95" s="88"/>
    </row>
    <row r="96" spans="2:10" ht="19.5" customHeight="1" thickBot="1" x14ac:dyDescent="0.3">
      <c r="B96" s="150" t="s">
        <v>46</v>
      </c>
      <c r="C96" s="151"/>
      <c r="D96" s="151"/>
      <c r="E96" s="151"/>
      <c r="F96" s="151"/>
      <c r="G96" s="151"/>
      <c r="H96" s="152"/>
      <c r="J96" s="88"/>
    </row>
    <row r="97" spans="2:10" ht="9.9499999999999993" customHeight="1" thickBot="1" x14ac:dyDescent="0.3">
      <c r="B97" s="11"/>
      <c r="E97"/>
      <c r="F97" s="25"/>
      <c r="G97"/>
      <c r="H97"/>
      <c r="J97" s="88"/>
    </row>
    <row r="98" spans="2:10" ht="15.75" thickBot="1" x14ac:dyDescent="0.3">
      <c r="B98" s="141" t="s">
        <v>49</v>
      </c>
      <c r="C98" s="142"/>
      <c r="D98" s="142"/>
      <c r="E98" s="143"/>
      <c r="F98" s="29" t="s">
        <v>1</v>
      </c>
      <c r="G98" s="3" t="s">
        <v>2</v>
      </c>
      <c r="H98" s="3" t="s">
        <v>3</v>
      </c>
      <c r="J98" s="87">
        <f>ROUND(F99,2)</f>
        <v>0</v>
      </c>
    </row>
    <row r="99" spans="2:10" ht="15.75" thickBot="1" x14ac:dyDescent="0.3">
      <c r="B99" s="59" t="s">
        <v>62</v>
      </c>
      <c r="C99" s="60" t="s">
        <v>5</v>
      </c>
      <c r="D99" s="148" t="s">
        <v>74</v>
      </c>
      <c r="E99" s="149"/>
      <c r="F99" s="43"/>
      <c r="G99" s="63">
        <v>5</v>
      </c>
      <c r="H99" s="62">
        <f>ROUND(J98*G99,2)</f>
        <v>0</v>
      </c>
      <c r="I99" s="46" t="str">
        <f>IF(ISBLANK('Modelo de oferta económica'!F99),"Es necesario completar el precio de esta partida, introduciendo un valor en la celda en naranja","")</f>
        <v>Es necesario completar el precio de esta partida, introduciendo un valor en la celda en naranja</v>
      </c>
      <c r="J99" s="88"/>
    </row>
    <row r="100" spans="2:10" ht="17.25" customHeight="1" thickBot="1" x14ac:dyDescent="0.3">
      <c r="B100" s="150" t="s">
        <v>63</v>
      </c>
      <c r="C100" s="151"/>
      <c r="D100" s="151"/>
      <c r="E100" s="151"/>
      <c r="F100" s="151"/>
      <c r="G100" s="151"/>
      <c r="H100" s="152"/>
      <c r="J100" s="88"/>
    </row>
    <row r="101" spans="2:10" ht="9.9499999999999993" customHeight="1" thickBot="1" x14ac:dyDescent="0.3">
      <c r="D101" s="7"/>
      <c r="E101"/>
      <c r="F101" s="25"/>
      <c r="G101"/>
      <c r="H101"/>
      <c r="J101" s="88"/>
    </row>
    <row r="102" spans="2:10" ht="15.75" thickBot="1" x14ac:dyDescent="0.3">
      <c r="B102" s="141" t="s">
        <v>49</v>
      </c>
      <c r="C102" s="142"/>
      <c r="D102" s="142"/>
      <c r="E102" s="143"/>
      <c r="F102" s="29" t="s">
        <v>1</v>
      </c>
      <c r="G102" s="3" t="s">
        <v>2</v>
      </c>
      <c r="H102" s="3" t="s">
        <v>3</v>
      </c>
      <c r="J102" s="87">
        <f>ROUND(F103,2)</f>
        <v>0</v>
      </c>
    </row>
    <row r="103" spans="2:10" ht="15.75" thickBot="1" x14ac:dyDescent="0.3">
      <c r="B103" s="59" t="s">
        <v>64</v>
      </c>
      <c r="C103" s="60" t="s">
        <v>5</v>
      </c>
      <c r="D103" s="148" t="s">
        <v>76</v>
      </c>
      <c r="E103" s="149"/>
      <c r="F103" s="43"/>
      <c r="G103" s="63">
        <v>5</v>
      </c>
      <c r="H103" s="62">
        <f>ROUND(J102*G103,2)</f>
        <v>0</v>
      </c>
      <c r="I103" s="46" t="str">
        <f>IF(ISBLANK('Modelo de oferta económica'!F103),"Es necesario completar el precio de esta partida, introduciendo un valor en la celda en naranja","")</f>
        <v>Es necesario completar el precio de esta partida, introduciendo un valor en la celda en naranja</v>
      </c>
      <c r="J103" s="88"/>
    </row>
    <row r="104" spans="2:10" ht="17.25" customHeight="1" thickBot="1" x14ac:dyDescent="0.3">
      <c r="B104" s="150" t="s">
        <v>65</v>
      </c>
      <c r="C104" s="151"/>
      <c r="D104" s="151"/>
      <c r="E104" s="151"/>
      <c r="F104" s="151"/>
      <c r="G104" s="151"/>
      <c r="H104" s="152"/>
      <c r="J104" s="88"/>
    </row>
    <row r="105" spans="2:10" ht="9.9499999999999993" customHeight="1" thickBot="1" x14ac:dyDescent="0.3">
      <c r="D105" s="7"/>
      <c r="E105"/>
      <c r="F105" s="25"/>
      <c r="G105"/>
      <c r="H105"/>
      <c r="J105" s="88"/>
    </row>
    <row r="106" spans="2:10" ht="15.75" thickBot="1" x14ac:dyDescent="0.3">
      <c r="B106" s="141" t="s">
        <v>49</v>
      </c>
      <c r="C106" s="142"/>
      <c r="D106" s="142"/>
      <c r="E106" s="143"/>
      <c r="F106" s="29" t="s">
        <v>1</v>
      </c>
      <c r="G106" s="3" t="s">
        <v>2</v>
      </c>
      <c r="H106" s="3" t="s">
        <v>3</v>
      </c>
      <c r="J106" s="87">
        <f>ROUND(F107,2)</f>
        <v>0</v>
      </c>
    </row>
    <row r="107" spans="2:10" ht="15.75" thickBot="1" x14ac:dyDescent="0.3">
      <c r="B107" s="59" t="s">
        <v>66</v>
      </c>
      <c r="C107" s="60" t="s">
        <v>5</v>
      </c>
      <c r="D107" s="148" t="s">
        <v>77</v>
      </c>
      <c r="E107" s="149"/>
      <c r="F107" s="43"/>
      <c r="G107" s="63">
        <v>2</v>
      </c>
      <c r="H107" s="62">
        <f>ROUND(J106*G107,2)</f>
        <v>0</v>
      </c>
      <c r="I107" s="46" t="str">
        <f>IF(ISBLANK('Modelo de oferta económica'!F107),"Es necesario completar el precio de esta partida, introduciendo un valor en la celda en naranja","")</f>
        <v>Es necesario completar el precio de esta partida, introduciendo un valor en la celda en naranja</v>
      </c>
      <c r="J107" s="88"/>
    </row>
    <row r="108" spans="2:10" ht="23.25" customHeight="1" thickBot="1" x14ac:dyDescent="0.3">
      <c r="B108" s="150" t="s">
        <v>67</v>
      </c>
      <c r="C108" s="151"/>
      <c r="D108" s="151"/>
      <c r="E108" s="151"/>
      <c r="F108" s="151"/>
      <c r="G108" s="151"/>
      <c r="H108" s="152"/>
      <c r="J108" s="88"/>
    </row>
    <row r="109" spans="2:10" ht="9.9499999999999993" customHeight="1" thickBot="1" x14ac:dyDescent="0.3">
      <c r="D109" s="7"/>
      <c r="E109"/>
      <c r="F109" s="25"/>
      <c r="G109"/>
      <c r="H109"/>
      <c r="J109" s="88"/>
    </row>
    <row r="110" spans="2:10" ht="15.75" thickBot="1" x14ac:dyDescent="0.3">
      <c r="B110" s="141" t="s">
        <v>49</v>
      </c>
      <c r="C110" s="142"/>
      <c r="D110" s="142"/>
      <c r="E110" s="143"/>
      <c r="F110" s="29" t="s">
        <v>1</v>
      </c>
      <c r="G110" s="3" t="s">
        <v>2</v>
      </c>
      <c r="H110" s="3" t="s">
        <v>3</v>
      </c>
      <c r="J110" s="87">
        <f>ROUND(F111,2)</f>
        <v>0</v>
      </c>
    </row>
    <row r="111" spans="2:10" ht="15.75" thickBot="1" x14ac:dyDescent="0.3">
      <c r="B111" s="59" t="s">
        <v>68</v>
      </c>
      <c r="C111" s="60" t="s">
        <v>5</v>
      </c>
      <c r="D111" s="148" t="s">
        <v>322</v>
      </c>
      <c r="E111" s="149"/>
      <c r="F111" s="43"/>
      <c r="G111" s="63">
        <v>1</v>
      </c>
      <c r="H111" s="62">
        <f>ROUND(J110*G111,2)</f>
        <v>0</v>
      </c>
      <c r="I111" s="46" t="str">
        <f>IF(ISBLANK('Modelo de oferta económica'!F111),"Es necesario completar el precio de esta partida, introduciendo un valor en la celda en naranja","")</f>
        <v>Es necesario completar el precio de esta partida, introduciendo un valor en la celda en naranja</v>
      </c>
      <c r="J111" s="88"/>
    </row>
    <row r="112" spans="2:10" ht="24" customHeight="1" thickBot="1" x14ac:dyDescent="0.3">
      <c r="B112" s="150" t="s">
        <v>69</v>
      </c>
      <c r="C112" s="151"/>
      <c r="D112" s="151"/>
      <c r="E112" s="151"/>
      <c r="F112" s="151"/>
      <c r="G112" s="151"/>
      <c r="H112" s="152"/>
      <c r="J112" s="88"/>
    </row>
    <row r="113" spans="2:10" ht="9.9499999999999993" customHeight="1" thickBot="1" x14ac:dyDescent="0.3">
      <c r="D113" s="7"/>
      <c r="E113"/>
      <c r="F113" s="25"/>
      <c r="G113"/>
      <c r="H113" s="1"/>
      <c r="J113" s="88"/>
    </row>
    <row r="114" spans="2:10" ht="15.75" thickBot="1" x14ac:dyDescent="0.3">
      <c r="B114" s="141" t="s">
        <v>49</v>
      </c>
      <c r="C114" s="142"/>
      <c r="D114" s="142"/>
      <c r="E114" s="143"/>
      <c r="F114" s="29" t="s">
        <v>1</v>
      </c>
      <c r="G114" s="3" t="s">
        <v>2</v>
      </c>
      <c r="H114" s="3" t="s">
        <v>3</v>
      </c>
      <c r="J114" s="87">
        <f>ROUND(F115,2)</f>
        <v>0</v>
      </c>
    </row>
    <row r="115" spans="2:10" ht="15.75" thickBot="1" x14ac:dyDescent="0.3">
      <c r="B115" s="59" t="s">
        <v>71</v>
      </c>
      <c r="C115" s="60" t="s">
        <v>5</v>
      </c>
      <c r="D115" s="148" t="s">
        <v>323</v>
      </c>
      <c r="E115" s="149"/>
      <c r="F115" s="43"/>
      <c r="G115" s="63">
        <v>1</v>
      </c>
      <c r="H115" s="62">
        <f>ROUND(J114*G115,2)</f>
        <v>0</v>
      </c>
      <c r="I115" s="46" t="str">
        <f>IF(ISBLANK('Modelo de oferta económica'!F115),"Es necesario completar el precio de esta partida, introduciendo un valor en la celda en naranja","")</f>
        <v>Es necesario completar el precio de esta partida, introduciendo un valor en la celda en naranja</v>
      </c>
      <c r="J115" s="88"/>
    </row>
    <row r="116" spans="2:10" ht="18" customHeight="1" thickBot="1" x14ac:dyDescent="0.3">
      <c r="B116" s="150" t="s">
        <v>70</v>
      </c>
      <c r="C116" s="151"/>
      <c r="D116" s="151"/>
      <c r="E116" s="151"/>
      <c r="F116" s="151"/>
      <c r="G116" s="151"/>
      <c r="H116" s="152"/>
      <c r="J116" s="88"/>
    </row>
    <row r="117" spans="2:10" ht="9.9499999999999993" customHeight="1" thickBot="1" x14ac:dyDescent="0.3">
      <c r="D117" s="7"/>
      <c r="E117"/>
      <c r="F117" s="25"/>
      <c r="G117"/>
      <c r="H117"/>
      <c r="J117" s="88"/>
    </row>
    <row r="118" spans="2:10" ht="15.75" thickBot="1" x14ac:dyDescent="0.3">
      <c r="B118" s="141" t="s">
        <v>49</v>
      </c>
      <c r="C118" s="142"/>
      <c r="D118" s="142"/>
      <c r="E118" s="143"/>
      <c r="F118" s="29" t="s">
        <v>1</v>
      </c>
      <c r="G118" s="3" t="s">
        <v>2</v>
      </c>
      <c r="H118" s="3" t="s">
        <v>3</v>
      </c>
      <c r="J118" s="87">
        <f>ROUND(F119,2)</f>
        <v>0</v>
      </c>
    </row>
    <row r="119" spans="2:10" ht="15.75" thickBot="1" x14ac:dyDescent="0.3">
      <c r="B119" s="59" t="s">
        <v>78</v>
      </c>
      <c r="C119" s="60" t="s">
        <v>5</v>
      </c>
      <c r="D119" s="148" t="s">
        <v>80</v>
      </c>
      <c r="E119" s="149"/>
      <c r="F119" s="43"/>
      <c r="G119" s="63">
        <v>1</v>
      </c>
      <c r="H119" s="62">
        <f>ROUND(J118*G119,2)</f>
        <v>0</v>
      </c>
      <c r="I119" s="46" t="str">
        <f>IF(ISBLANK('Modelo de oferta económica'!F119),"Es necesario completar el precio de esta partida, introduciendo un valor en la celda en naranja","")</f>
        <v>Es necesario completar el precio de esta partida, introduciendo un valor en la celda en naranja</v>
      </c>
      <c r="J119" s="88"/>
    </row>
    <row r="120" spans="2:10" ht="16.5" customHeight="1" thickBot="1" x14ac:dyDescent="0.3">
      <c r="B120" s="150" t="s">
        <v>79</v>
      </c>
      <c r="C120" s="151"/>
      <c r="D120" s="151"/>
      <c r="E120" s="151"/>
      <c r="F120" s="151"/>
      <c r="G120" s="151"/>
      <c r="H120" s="152"/>
      <c r="J120" s="88"/>
    </row>
    <row r="121" spans="2:10" ht="9.9499999999999993" customHeight="1" thickBot="1" x14ac:dyDescent="0.3">
      <c r="D121" s="7"/>
      <c r="E121"/>
      <c r="F121" s="25"/>
      <c r="G121"/>
      <c r="H121"/>
      <c r="J121" s="88"/>
    </row>
    <row r="122" spans="2:10" ht="15.75" thickBot="1" x14ac:dyDescent="0.3">
      <c r="B122" s="141" t="s">
        <v>49</v>
      </c>
      <c r="C122" s="142"/>
      <c r="D122" s="142"/>
      <c r="E122" s="143"/>
      <c r="F122" s="29" t="s">
        <v>1</v>
      </c>
      <c r="G122" s="3" t="s">
        <v>2</v>
      </c>
      <c r="H122" s="3" t="s">
        <v>3</v>
      </c>
      <c r="J122" s="87">
        <f>ROUND(F123,2)</f>
        <v>0</v>
      </c>
    </row>
    <row r="123" spans="2:10" ht="15.75" thickBot="1" x14ac:dyDescent="0.3">
      <c r="B123" s="59" t="s">
        <v>81</v>
      </c>
      <c r="C123" s="60" t="s">
        <v>5</v>
      </c>
      <c r="D123" s="148" t="s">
        <v>89</v>
      </c>
      <c r="E123" s="149"/>
      <c r="F123" s="43"/>
      <c r="G123" s="63">
        <v>1</v>
      </c>
      <c r="H123" s="62">
        <f>ROUND(J122*G123,2)</f>
        <v>0</v>
      </c>
      <c r="I123" s="46" t="str">
        <f>IF(ISBLANK('Modelo de oferta económica'!F123),"Es necesario completar el precio de esta partida, introduciendo un valor en la celda en naranja","")</f>
        <v>Es necesario completar el precio de esta partida, introduciendo un valor en la celda en naranja</v>
      </c>
      <c r="J123" s="88"/>
    </row>
    <row r="124" spans="2:10" ht="47.25" customHeight="1" thickBot="1" x14ac:dyDescent="0.3">
      <c r="B124" s="150" t="s">
        <v>88</v>
      </c>
      <c r="C124" s="151"/>
      <c r="D124" s="151"/>
      <c r="E124" s="151"/>
      <c r="F124" s="151"/>
      <c r="G124" s="151"/>
      <c r="H124" s="152"/>
      <c r="J124" s="88"/>
    </row>
    <row r="125" spans="2:10" ht="9.9499999999999993" customHeight="1" thickBot="1" x14ac:dyDescent="0.3">
      <c r="D125" s="7"/>
      <c r="E125"/>
      <c r="F125" s="25"/>
      <c r="G125"/>
      <c r="H125"/>
      <c r="J125" s="88"/>
    </row>
    <row r="126" spans="2:10" ht="15.75" thickBot="1" x14ac:dyDescent="0.3">
      <c r="B126" s="141" t="s">
        <v>49</v>
      </c>
      <c r="C126" s="142"/>
      <c r="D126" s="142"/>
      <c r="E126" s="143"/>
      <c r="F126" s="29" t="s">
        <v>1</v>
      </c>
      <c r="G126" s="3" t="s">
        <v>2</v>
      </c>
      <c r="H126" s="3" t="s">
        <v>3</v>
      </c>
      <c r="J126" s="87">
        <f>ROUND(F127,2)</f>
        <v>0</v>
      </c>
    </row>
    <row r="127" spans="2:10" ht="15.75" thickBot="1" x14ac:dyDescent="0.3">
      <c r="B127" s="59" t="s">
        <v>82</v>
      </c>
      <c r="C127" s="60" t="s">
        <v>5</v>
      </c>
      <c r="D127" s="167" t="s">
        <v>324</v>
      </c>
      <c r="E127" s="168"/>
      <c r="F127" s="43"/>
      <c r="G127" s="63">
        <v>1</v>
      </c>
      <c r="H127" s="62">
        <f>ROUND(J126*G127,2)</f>
        <v>0</v>
      </c>
      <c r="I127" s="46" t="str">
        <f>IF(ISBLANK('Modelo de oferta económica'!F127),"Es necesario completar el precio de esta partida, introduciendo un valor en la celda en naranja","")</f>
        <v>Es necesario completar el precio de esta partida, introduciendo un valor en la celda en naranja</v>
      </c>
      <c r="J127" s="88"/>
    </row>
    <row r="128" spans="2:10" ht="27" customHeight="1" thickBot="1" x14ac:dyDescent="0.3">
      <c r="B128" s="150" t="s">
        <v>90</v>
      </c>
      <c r="C128" s="151"/>
      <c r="D128" s="151"/>
      <c r="E128" s="151"/>
      <c r="F128" s="151"/>
      <c r="G128" s="151"/>
      <c r="H128" s="152"/>
      <c r="J128" s="88"/>
    </row>
    <row r="129" spans="2:10" ht="9.9499999999999993" customHeight="1" thickBot="1" x14ac:dyDescent="0.3">
      <c r="B129" s="2"/>
      <c r="C129" s="13"/>
      <c r="D129" s="6"/>
      <c r="E129" s="14"/>
      <c r="F129" s="27"/>
      <c r="G129" s="15"/>
      <c r="H129" s="14"/>
      <c r="J129" s="88"/>
    </row>
    <row r="130" spans="2:10" ht="15.75" thickBot="1" x14ac:dyDescent="0.3">
      <c r="B130" s="141" t="s">
        <v>49</v>
      </c>
      <c r="C130" s="142"/>
      <c r="D130" s="142"/>
      <c r="E130" s="143"/>
      <c r="F130" s="29" t="s">
        <v>1</v>
      </c>
      <c r="G130" s="3" t="s">
        <v>2</v>
      </c>
      <c r="H130" s="3" t="s">
        <v>3</v>
      </c>
      <c r="J130" s="87">
        <f>ROUND(F131,2)</f>
        <v>0</v>
      </c>
    </row>
    <row r="131" spans="2:10" ht="15.75" thickBot="1" x14ac:dyDescent="0.3">
      <c r="B131" s="59" t="s">
        <v>83</v>
      </c>
      <c r="C131" s="60" t="s">
        <v>5</v>
      </c>
      <c r="D131" s="148" t="s">
        <v>325</v>
      </c>
      <c r="E131" s="149"/>
      <c r="F131" s="43"/>
      <c r="G131" s="63">
        <v>4</v>
      </c>
      <c r="H131" s="62">
        <f>ROUND(J130*G131,2)</f>
        <v>0</v>
      </c>
      <c r="I131" s="46" t="str">
        <f>IF(ISBLANK('Modelo de oferta económica'!F131),"Es necesario completar el precio de esta partida, introduciendo un valor en la celda en naranja","")</f>
        <v>Es necesario completar el precio de esta partida, introduciendo un valor en la celda en naranja</v>
      </c>
      <c r="J131" s="88"/>
    </row>
    <row r="132" spans="2:10" ht="26.25" customHeight="1" thickBot="1" x14ac:dyDescent="0.3">
      <c r="B132" s="150" t="s">
        <v>91</v>
      </c>
      <c r="C132" s="151"/>
      <c r="D132" s="151"/>
      <c r="E132" s="151"/>
      <c r="F132" s="151"/>
      <c r="G132" s="151"/>
      <c r="H132" s="152"/>
      <c r="J132" s="88"/>
    </row>
    <row r="133" spans="2:10" ht="9.9499999999999993" customHeight="1" thickBot="1" x14ac:dyDescent="0.3">
      <c r="B133" s="142"/>
      <c r="C133" s="142"/>
      <c r="D133" s="142"/>
      <c r="E133" s="142"/>
      <c r="F133" s="31"/>
      <c r="G133" s="19"/>
      <c r="H133" s="19"/>
      <c r="J133" s="88"/>
    </row>
    <row r="134" spans="2:10" ht="15.75" thickBot="1" x14ac:dyDescent="0.3">
      <c r="B134" s="141" t="s">
        <v>49</v>
      </c>
      <c r="C134" s="142"/>
      <c r="D134" s="142"/>
      <c r="E134" s="143"/>
      <c r="F134" s="29" t="s">
        <v>19</v>
      </c>
      <c r="G134" s="18" t="s">
        <v>2</v>
      </c>
      <c r="H134" s="18" t="s">
        <v>3</v>
      </c>
      <c r="J134" s="87">
        <f>ROUND(F135,2)</f>
        <v>0</v>
      </c>
    </row>
    <row r="135" spans="2:10" ht="15.75" thickBot="1" x14ac:dyDescent="0.3">
      <c r="B135" s="59" t="s">
        <v>84</v>
      </c>
      <c r="C135" s="60" t="s">
        <v>5</v>
      </c>
      <c r="D135" s="148" t="s">
        <v>326</v>
      </c>
      <c r="E135" s="149"/>
      <c r="F135" s="43"/>
      <c r="G135" s="63">
        <v>1</v>
      </c>
      <c r="H135" s="62">
        <f>ROUND(J134*G135,2)</f>
        <v>0</v>
      </c>
      <c r="I135" s="46" t="str">
        <f>IF(ISBLANK('Modelo de oferta económica'!F135),"Es necesario completar el precio de esta partida, introduciendo un valor en la celda en naranja","")</f>
        <v>Es necesario completar el precio de esta partida, introduciendo un valor en la celda en naranja</v>
      </c>
      <c r="J135" s="88"/>
    </row>
    <row r="136" spans="2:10" ht="26.25" customHeight="1" thickBot="1" x14ac:dyDescent="0.3">
      <c r="B136" s="150" t="s">
        <v>92</v>
      </c>
      <c r="C136" s="151"/>
      <c r="D136" s="151"/>
      <c r="E136" s="151"/>
      <c r="F136" s="151"/>
      <c r="G136" s="151"/>
      <c r="H136" s="152"/>
      <c r="J136" s="88"/>
    </row>
    <row r="137" spans="2:10" ht="9.9499999999999993" customHeight="1" thickBot="1" x14ac:dyDescent="0.3">
      <c r="B137" s="12"/>
      <c r="D137" s="7"/>
      <c r="E137"/>
      <c r="F137" s="25"/>
      <c r="G137"/>
      <c r="H137"/>
      <c r="J137" s="88"/>
    </row>
    <row r="138" spans="2:10" ht="15.75" thickBot="1" x14ac:dyDescent="0.3">
      <c r="B138" s="141" t="s">
        <v>49</v>
      </c>
      <c r="C138" s="142"/>
      <c r="D138" s="142"/>
      <c r="E138" s="143"/>
      <c r="F138" s="29" t="s">
        <v>1</v>
      </c>
      <c r="G138" s="3" t="s">
        <v>2</v>
      </c>
      <c r="H138" s="3" t="s">
        <v>3</v>
      </c>
      <c r="J138" s="87">
        <f>ROUND(F139,2)</f>
        <v>0</v>
      </c>
    </row>
    <row r="139" spans="2:10" ht="15.75" thickBot="1" x14ac:dyDescent="0.3">
      <c r="B139" s="59" t="s">
        <v>85</v>
      </c>
      <c r="C139" s="60" t="s">
        <v>5</v>
      </c>
      <c r="D139" s="163" t="s">
        <v>327</v>
      </c>
      <c r="E139" s="164"/>
      <c r="F139" s="43"/>
      <c r="G139" s="63">
        <v>1</v>
      </c>
      <c r="H139" s="62">
        <f>ROUND(J138*G139,2)</f>
        <v>0</v>
      </c>
      <c r="I139" s="46" t="str">
        <f>IF(ISBLANK('Modelo de oferta económica'!F139),"Es necesario completar el precio de esta partida, introduciendo un valor en la celda en naranja","")</f>
        <v>Es necesario completar el precio de esta partida, introduciendo un valor en la celda en naranja</v>
      </c>
      <c r="J139" s="88"/>
    </row>
    <row r="140" spans="2:10" ht="26.25" customHeight="1" thickBot="1" x14ac:dyDescent="0.3">
      <c r="B140" s="99" t="s">
        <v>93</v>
      </c>
      <c r="C140" s="165"/>
      <c r="D140" s="165"/>
      <c r="E140" s="165"/>
      <c r="F140" s="165"/>
      <c r="G140" s="165"/>
      <c r="H140" s="166"/>
      <c r="J140" s="88"/>
    </row>
    <row r="141" spans="2:10" ht="9.9499999999999993" customHeight="1" thickBot="1" x14ac:dyDescent="0.3">
      <c r="D141" s="7"/>
      <c r="E141"/>
      <c r="F141" s="25"/>
      <c r="G141"/>
      <c r="H141"/>
      <c r="J141" s="88"/>
    </row>
    <row r="142" spans="2:10" ht="15.75" thickBot="1" x14ac:dyDescent="0.3">
      <c r="B142" s="141" t="s">
        <v>49</v>
      </c>
      <c r="C142" s="142"/>
      <c r="D142" s="142"/>
      <c r="E142" s="143"/>
      <c r="F142" s="29" t="s">
        <v>1</v>
      </c>
      <c r="G142" s="3" t="s">
        <v>2</v>
      </c>
      <c r="H142" s="3" t="s">
        <v>3</v>
      </c>
      <c r="J142" s="87">
        <f>ROUND(F143,2)</f>
        <v>0</v>
      </c>
    </row>
    <row r="143" spans="2:10" ht="15.75" thickBot="1" x14ac:dyDescent="0.3">
      <c r="B143" s="59" t="s">
        <v>86</v>
      </c>
      <c r="C143" s="60" t="s">
        <v>5</v>
      </c>
      <c r="D143" s="148" t="s">
        <v>95</v>
      </c>
      <c r="E143" s="149"/>
      <c r="F143" s="43"/>
      <c r="G143" s="63">
        <v>1</v>
      </c>
      <c r="H143" s="62">
        <f>ROUND(J142*G143,2)</f>
        <v>0</v>
      </c>
      <c r="I143" s="46" t="str">
        <f>IF(ISBLANK('Modelo de oferta económica'!F143),"Es necesario completar el precio de esta partida, introduciendo un valor en la celda en naranja","")</f>
        <v>Es necesario completar el precio de esta partida, introduciendo un valor en la celda en naranja</v>
      </c>
      <c r="J143" s="88"/>
    </row>
    <row r="144" spans="2:10" ht="29.25" customHeight="1" thickBot="1" x14ac:dyDescent="0.3">
      <c r="B144" s="150" t="s">
        <v>94</v>
      </c>
      <c r="C144" s="151"/>
      <c r="D144" s="151"/>
      <c r="E144" s="151"/>
      <c r="F144" s="151"/>
      <c r="G144" s="151"/>
      <c r="H144" s="152"/>
      <c r="J144" s="88"/>
    </row>
    <row r="145" spans="2:10" ht="9.9499999999999993" customHeight="1" thickBot="1" x14ac:dyDescent="0.3">
      <c r="D145" s="7"/>
      <c r="E145"/>
      <c r="F145" s="25"/>
      <c r="G145"/>
      <c r="H145"/>
      <c r="J145" s="88"/>
    </row>
    <row r="146" spans="2:10" ht="15.75" thickBot="1" x14ac:dyDescent="0.3">
      <c r="B146" s="141" t="s">
        <v>49</v>
      </c>
      <c r="C146" s="142"/>
      <c r="D146" s="142"/>
      <c r="E146" s="143"/>
      <c r="F146" s="29" t="s">
        <v>1</v>
      </c>
      <c r="G146" s="3" t="s">
        <v>2</v>
      </c>
      <c r="H146" s="3" t="s">
        <v>3</v>
      </c>
      <c r="J146" s="87">
        <f>ROUND(F147,2)</f>
        <v>0</v>
      </c>
    </row>
    <row r="147" spans="2:10" ht="15.75" thickBot="1" x14ac:dyDescent="0.3">
      <c r="B147" s="59" t="s">
        <v>87</v>
      </c>
      <c r="C147" s="60" t="s">
        <v>5</v>
      </c>
      <c r="D147" s="148" t="s">
        <v>328</v>
      </c>
      <c r="E147" s="149"/>
      <c r="F147" s="43"/>
      <c r="G147" s="63">
        <v>1</v>
      </c>
      <c r="H147" s="62">
        <f>ROUND(J146*G147,2)</f>
        <v>0</v>
      </c>
      <c r="I147" s="46" t="str">
        <f>IF(ISBLANK('Modelo de oferta económica'!F147),"Es necesario completar el precio de esta partida, introduciendo un valor en la celda en naranja","")</f>
        <v>Es necesario completar el precio de esta partida, introduciendo un valor en la celda en naranja</v>
      </c>
      <c r="J147" s="88"/>
    </row>
    <row r="148" spans="2:10" ht="27.75" customHeight="1" thickBot="1" x14ac:dyDescent="0.3">
      <c r="B148" s="150" t="s">
        <v>96</v>
      </c>
      <c r="C148" s="151"/>
      <c r="D148" s="151"/>
      <c r="E148" s="151"/>
      <c r="F148" s="151"/>
      <c r="G148" s="151"/>
      <c r="H148" s="152"/>
      <c r="J148" s="88"/>
    </row>
    <row r="149" spans="2:10" ht="15.75" customHeight="1" x14ac:dyDescent="0.25">
      <c r="B149" s="6"/>
      <c r="C149" s="6"/>
      <c r="D149" s="6"/>
      <c r="E149" s="6"/>
      <c r="F149" s="6"/>
      <c r="G149" s="6"/>
      <c r="H149" s="6"/>
      <c r="J149" s="88"/>
    </row>
    <row r="150" spans="2:10" ht="15.75" thickBot="1" x14ac:dyDescent="0.3">
      <c r="F150" s="84"/>
      <c r="H150" s="83"/>
    </row>
    <row r="151" spans="2:10" ht="22.5" customHeight="1" thickBot="1" x14ac:dyDescent="0.3">
      <c r="B151" s="156" t="s">
        <v>7</v>
      </c>
      <c r="C151" s="157"/>
      <c r="D151" s="158" t="s">
        <v>99</v>
      </c>
      <c r="E151" s="159"/>
      <c r="F151" s="159"/>
      <c r="G151" s="159"/>
      <c r="H151" s="72">
        <f>+H154+H158+H162+H166+H170+H174+H178+H182+H186+H190+H194+H198+H202+H206+H210+H214</f>
        <v>0</v>
      </c>
      <c r="I151" s="44">
        <f xml:space="preserve"> COUNTIF(I154:I215,"Es necesario completar el precio de esta partida, introduciendo un valor en la celda en naranja")</f>
        <v>16</v>
      </c>
    </row>
    <row r="152" spans="2:10" ht="9.9499999999999993" customHeight="1" thickBot="1" x14ac:dyDescent="0.3">
      <c r="E152"/>
      <c r="F152" s="25"/>
      <c r="G152"/>
      <c r="H152" s="1"/>
    </row>
    <row r="153" spans="2:10" ht="15.75" thickBot="1" x14ac:dyDescent="0.3">
      <c r="B153" s="141" t="s">
        <v>49</v>
      </c>
      <c r="C153" s="142"/>
      <c r="D153" s="142"/>
      <c r="E153" s="143"/>
      <c r="F153" s="29" t="s">
        <v>19</v>
      </c>
      <c r="G153" s="3" t="s">
        <v>2</v>
      </c>
      <c r="H153" s="3" t="s">
        <v>3</v>
      </c>
      <c r="J153" s="87">
        <f>ROUND(F154,2)</f>
        <v>0</v>
      </c>
    </row>
    <row r="154" spans="2:10" ht="18.75" customHeight="1" thickBot="1" x14ac:dyDescent="0.3">
      <c r="B154" s="59" t="s">
        <v>100</v>
      </c>
      <c r="C154" s="60" t="s">
        <v>5</v>
      </c>
      <c r="D154" s="148" t="s">
        <v>118</v>
      </c>
      <c r="E154" s="149"/>
      <c r="F154" s="43"/>
      <c r="G154" s="63">
        <v>1</v>
      </c>
      <c r="H154" s="62">
        <f>ROUND(J153*G154,2)</f>
        <v>0</v>
      </c>
      <c r="I154" s="46" t="str">
        <f>IF(ISBLANK('Modelo de oferta económica'!F154),"Es necesario completar el precio de esta partida, introduciendo un valor en la celda en naranja","")</f>
        <v>Es necesario completar el precio de esta partida, introduciendo un valor en la celda en naranja</v>
      </c>
    </row>
    <row r="155" spans="2:10" ht="39" customHeight="1" thickBot="1" x14ac:dyDescent="0.3">
      <c r="B155" s="150" t="s">
        <v>117</v>
      </c>
      <c r="C155" s="151"/>
      <c r="D155" s="151"/>
      <c r="E155" s="151"/>
      <c r="F155" s="151"/>
      <c r="G155" s="151"/>
      <c r="H155" s="152"/>
    </row>
    <row r="156" spans="2:10" ht="9.9499999999999993" customHeight="1" thickBot="1" x14ac:dyDescent="0.3">
      <c r="E156"/>
      <c r="F156" s="25"/>
      <c r="G156"/>
      <c r="H156" s="5"/>
    </row>
    <row r="157" spans="2:10" ht="15.75" thickBot="1" x14ac:dyDescent="0.3">
      <c r="B157" s="141" t="s">
        <v>49</v>
      </c>
      <c r="C157" s="142"/>
      <c r="D157" s="142"/>
      <c r="E157" s="143"/>
      <c r="F157" s="29" t="s">
        <v>19</v>
      </c>
      <c r="G157" s="3" t="s">
        <v>2</v>
      </c>
      <c r="H157" s="3" t="s">
        <v>3</v>
      </c>
      <c r="J157" s="87">
        <f>ROUND(F158,2)</f>
        <v>0</v>
      </c>
    </row>
    <row r="158" spans="2:10" ht="18.75" customHeight="1" thickBot="1" x14ac:dyDescent="0.3">
      <c r="B158" s="59" t="s">
        <v>101</v>
      </c>
      <c r="C158" s="60" t="s">
        <v>5</v>
      </c>
      <c r="D158" s="148" t="s">
        <v>120</v>
      </c>
      <c r="E158" s="149"/>
      <c r="F158" s="43"/>
      <c r="G158" s="63">
        <v>1</v>
      </c>
      <c r="H158" s="62">
        <f>ROUND(J157*G158,2)</f>
        <v>0</v>
      </c>
      <c r="I158" s="46" t="str">
        <f>IF(ISBLANK('Modelo de oferta económica'!F158),"Es necesario completar el precio de esta partida, introduciendo un valor en la celda en naranja","")</f>
        <v>Es necesario completar el precio de esta partida, introduciendo un valor en la celda en naranja</v>
      </c>
    </row>
    <row r="159" spans="2:10" ht="17.25" customHeight="1" thickBot="1" x14ac:dyDescent="0.3">
      <c r="B159" s="150" t="s">
        <v>119</v>
      </c>
      <c r="C159" s="151"/>
      <c r="D159" s="151"/>
      <c r="E159" s="151"/>
      <c r="F159" s="151"/>
      <c r="G159" s="151"/>
      <c r="H159" s="152"/>
    </row>
    <row r="160" spans="2:10" ht="9.9499999999999993" customHeight="1" thickBot="1" x14ac:dyDescent="0.3">
      <c r="E160"/>
      <c r="F160" s="25"/>
      <c r="G160"/>
      <c r="H160" s="1"/>
    </row>
    <row r="161" spans="2:10" ht="15.75" thickBot="1" x14ac:dyDescent="0.3">
      <c r="B161" s="141" t="s">
        <v>49</v>
      </c>
      <c r="C161" s="142"/>
      <c r="D161" s="142"/>
      <c r="E161" s="143"/>
      <c r="F161" s="29" t="s">
        <v>1</v>
      </c>
      <c r="G161" s="3" t="s">
        <v>2</v>
      </c>
      <c r="H161" s="23" t="s">
        <v>3</v>
      </c>
      <c r="J161" s="87">
        <f>ROUND(F162,2)</f>
        <v>0</v>
      </c>
    </row>
    <row r="162" spans="2:10" ht="18" customHeight="1" thickBot="1" x14ac:dyDescent="0.3">
      <c r="B162" s="59" t="s">
        <v>102</v>
      </c>
      <c r="C162" s="60" t="s">
        <v>5</v>
      </c>
      <c r="D162" s="148" t="s">
        <v>121</v>
      </c>
      <c r="E162" s="149"/>
      <c r="F162" s="43"/>
      <c r="G162" s="63">
        <v>3</v>
      </c>
      <c r="H162" s="62">
        <f>ROUND(J161*G162,2)</f>
        <v>0</v>
      </c>
      <c r="I162" s="46" t="str">
        <f>IF(ISBLANK('Modelo de oferta económica'!F162),"Es necesario completar el precio de esta partida, introduciendo un valor en la celda en naranja","")</f>
        <v>Es necesario completar el precio de esta partida, introduciendo un valor en la celda en naranja</v>
      </c>
    </row>
    <row r="163" spans="2:10" ht="23.25" customHeight="1" thickBot="1" x14ac:dyDescent="0.3">
      <c r="B163" s="150" t="s">
        <v>321</v>
      </c>
      <c r="C163" s="151"/>
      <c r="D163" s="151"/>
      <c r="E163" s="151"/>
      <c r="F163" s="151"/>
      <c r="G163" s="151"/>
      <c r="H163" s="152"/>
    </row>
    <row r="164" spans="2:10" ht="9.9499999999999993" customHeight="1" thickBot="1" x14ac:dyDescent="0.3">
      <c r="D164" s="7"/>
      <c r="E164"/>
      <c r="F164" s="25"/>
      <c r="G164"/>
      <c r="H164" s="1"/>
    </row>
    <row r="165" spans="2:10" ht="15.75" thickBot="1" x14ac:dyDescent="0.3">
      <c r="B165" s="141" t="s">
        <v>49</v>
      </c>
      <c r="C165" s="142"/>
      <c r="D165" s="142"/>
      <c r="E165" s="143"/>
      <c r="F165" s="29" t="s">
        <v>1</v>
      </c>
      <c r="G165" s="3" t="s">
        <v>2</v>
      </c>
      <c r="H165" s="23" t="s">
        <v>3</v>
      </c>
      <c r="J165" s="87">
        <f>ROUND(F166,2)</f>
        <v>0</v>
      </c>
    </row>
    <row r="166" spans="2:10" ht="18" customHeight="1" thickBot="1" x14ac:dyDescent="0.3">
      <c r="B166" s="59" t="s">
        <v>103</v>
      </c>
      <c r="C166" s="60" t="s">
        <v>5</v>
      </c>
      <c r="D166" s="148" t="s">
        <v>360</v>
      </c>
      <c r="E166" s="149"/>
      <c r="F166" s="43"/>
      <c r="G166" s="63">
        <v>1</v>
      </c>
      <c r="H166" s="62">
        <f>ROUND(J165*G166,2)</f>
        <v>0</v>
      </c>
      <c r="I166" s="46" t="str">
        <f>IF(ISBLANK('Modelo de oferta económica'!F166),"Es necesario completar el precio de esta partida, introduciendo un valor en la celda en naranja","")</f>
        <v>Es necesario completar el precio de esta partida, introduciendo un valor en la celda en naranja</v>
      </c>
    </row>
    <row r="167" spans="2:10" ht="18" customHeight="1" thickBot="1" x14ac:dyDescent="0.3">
      <c r="B167" s="150" t="s">
        <v>359</v>
      </c>
      <c r="C167" s="151"/>
      <c r="D167" s="151"/>
      <c r="E167" s="151"/>
      <c r="F167" s="151"/>
      <c r="G167" s="151"/>
      <c r="H167" s="152"/>
    </row>
    <row r="168" spans="2:10" ht="9.9499999999999993" customHeight="1" thickBot="1" x14ac:dyDescent="0.3">
      <c r="B168" s="161"/>
      <c r="C168" s="161"/>
      <c r="D168" s="161"/>
      <c r="E168" s="161"/>
      <c r="F168" s="31"/>
      <c r="G168" s="19"/>
      <c r="H168" s="9"/>
    </row>
    <row r="169" spans="2:10" ht="15.75" thickBot="1" x14ac:dyDescent="0.3">
      <c r="B169" s="141" t="s">
        <v>49</v>
      </c>
      <c r="C169" s="142"/>
      <c r="D169" s="142"/>
      <c r="E169" s="143"/>
      <c r="F169" s="29" t="s">
        <v>1</v>
      </c>
      <c r="G169" s="3" t="s">
        <v>2</v>
      </c>
      <c r="H169" s="23" t="s">
        <v>3</v>
      </c>
      <c r="J169" s="87">
        <f>ROUND(F170,2)</f>
        <v>0</v>
      </c>
    </row>
    <row r="170" spans="2:10" ht="18" customHeight="1" thickBot="1" x14ac:dyDescent="0.3">
      <c r="B170" s="59" t="s">
        <v>104</v>
      </c>
      <c r="C170" s="60" t="s">
        <v>5</v>
      </c>
      <c r="D170" s="148" t="s">
        <v>123</v>
      </c>
      <c r="E170" s="149"/>
      <c r="F170" s="43"/>
      <c r="G170" s="63">
        <v>6</v>
      </c>
      <c r="H170" s="62">
        <f>ROUND(J169*G170,2)</f>
        <v>0</v>
      </c>
      <c r="I170" s="46" t="str">
        <f>IF(ISBLANK('Modelo de oferta económica'!F170),"Es necesario completar el precio de esta partida, introduciendo un valor en la celda en naranja","")</f>
        <v>Es necesario completar el precio de esta partida, introduciendo un valor en la celda en naranja</v>
      </c>
    </row>
    <row r="171" spans="2:10" ht="16.5" customHeight="1" thickBot="1" x14ac:dyDescent="0.3">
      <c r="B171" s="150" t="s">
        <v>122</v>
      </c>
      <c r="C171" s="151"/>
      <c r="D171" s="151"/>
      <c r="E171" s="151"/>
      <c r="F171" s="151"/>
      <c r="G171" s="151"/>
      <c r="H171" s="152"/>
    </row>
    <row r="172" spans="2:10" ht="9.9499999999999993" customHeight="1" thickBot="1" x14ac:dyDescent="0.3">
      <c r="B172" s="162"/>
      <c r="C172" s="162"/>
      <c r="D172" s="162"/>
      <c r="E172" s="162"/>
      <c r="F172" s="30"/>
      <c r="G172" s="4"/>
      <c r="H172" s="9"/>
    </row>
    <row r="173" spans="2:10" ht="15.75" thickBot="1" x14ac:dyDescent="0.3">
      <c r="B173" s="141" t="s">
        <v>49</v>
      </c>
      <c r="C173" s="142"/>
      <c r="D173" s="142"/>
      <c r="E173" s="143"/>
      <c r="F173" s="29" t="s">
        <v>1</v>
      </c>
      <c r="G173" s="3" t="s">
        <v>2</v>
      </c>
      <c r="H173" s="23" t="s">
        <v>3</v>
      </c>
      <c r="J173" s="87">
        <f>ROUND(F174,2)</f>
        <v>0</v>
      </c>
    </row>
    <row r="174" spans="2:10" ht="18.75" customHeight="1" thickBot="1" x14ac:dyDescent="0.3">
      <c r="B174" s="59" t="s">
        <v>105</v>
      </c>
      <c r="C174" s="60" t="s">
        <v>5</v>
      </c>
      <c r="D174" s="148" t="s">
        <v>125</v>
      </c>
      <c r="E174" s="149"/>
      <c r="F174" s="43"/>
      <c r="G174" s="63">
        <v>6</v>
      </c>
      <c r="H174" s="62">
        <f>ROUND(J173*G174,2)</f>
        <v>0</v>
      </c>
      <c r="I174" s="46" t="str">
        <f>IF(ISBLANK('Modelo de oferta económica'!F174),"Es necesario completar el precio de esta partida, introduciendo un valor en la celda en naranja","")</f>
        <v>Es necesario completar el precio de esta partida, introduciendo un valor en la celda en naranja</v>
      </c>
    </row>
    <row r="175" spans="2:10" ht="22.5" customHeight="1" thickBot="1" x14ac:dyDescent="0.3">
      <c r="B175" s="150" t="s">
        <v>124</v>
      </c>
      <c r="C175" s="151"/>
      <c r="D175" s="151"/>
      <c r="E175" s="151"/>
      <c r="F175" s="151"/>
      <c r="G175" s="151"/>
      <c r="H175" s="152"/>
    </row>
    <row r="176" spans="2:10" ht="9.9499999999999993" customHeight="1" thickBot="1" x14ac:dyDescent="0.3">
      <c r="D176" s="7"/>
      <c r="E176"/>
      <c r="F176" s="25"/>
      <c r="G176"/>
      <c r="H176" s="1"/>
    </row>
    <row r="177" spans="2:10" ht="15.75" thickBot="1" x14ac:dyDescent="0.3">
      <c r="B177" s="141" t="s">
        <v>49</v>
      </c>
      <c r="C177" s="142"/>
      <c r="D177" s="142"/>
      <c r="E177" s="143"/>
      <c r="F177" s="29" t="s">
        <v>1</v>
      </c>
      <c r="G177" s="3" t="s">
        <v>2</v>
      </c>
      <c r="H177" s="23" t="s">
        <v>3</v>
      </c>
      <c r="J177" s="87">
        <f>ROUND(F178,2)</f>
        <v>0</v>
      </c>
    </row>
    <row r="178" spans="2:10" ht="18" customHeight="1" thickBot="1" x14ac:dyDescent="0.3">
      <c r="B178" s="59" t="s">
        <v>106</v>
      </c>
      <c r="C178" s="60" t="s">
        <v>5</v>
      </c>
      <c r="D178" s="148" t="s">
        <v>127</v>
      </c>
      <c r="E178" s="149"/>
      <c r="F178" s="43"/>
      <c r="G178" s="63">
        <v>6</v>
      </c>
      <c r="H178" s="62">
        <f>ROUND(J177*G178,2)</f>
        <v>0</v>
      </c>
      <c r="I178" s="46" t="str">
        <f>IF(ISBLANK('Modelo de oferta económica'!F178),"Es necesario completar el precio de esta partida, introduciendo un valor en la celda en naranja","")</f>
        <v>Es necesario completar el precio de esta partida, introduciendo un valor en la celda en naranja</v>
      </c>
    </row>
    <row r="179" spans="2:10" ht="18.75" customHeight="1" thickBot="1" x14ac:dyDescent="0.3">
      <c r="B179" s="150" t="s">
        <v>126</v>
      </c>
      <c r="C179" s="151"/>
      <c r="D179" s="151"/>
      <c r="E179" s="151"/>
      <c r="F179" s="151"/>
      <c r="G179" s="151"/>
      <c r="H179" s="152"/>
    </row>
    <row r="180" spans="2:10" ht="9.9499999999999993" customHeight="1" thickBot="1" x14ac:dyDescent="0.3">
      <c r="D180" s="7"/>
      <c r="E180"/>
      <c r="F180" s="25"/>
      <c r="G180"/>
      <c r="H180" s="1"/>
    </row>
    <row r="181" spans="2:10" ht="15.75" thickBot="1" x14ac:dyDescent="0.3">
      <c r="B181" s="141" t="s">
        <v>49</v>
      </c>
      <c r="C181" s="142"/>
      <c r="D181" s="142"/>
      <c r="E181" s="143"/>
      <c r="F181" s="29" t="s">
        <v>1</v>
      </c>
      <c r="G181" s="3" t="s">
        <v>2</v>
      </c>
      <c r="H181" s="23" t="s">
        <v>3</v>
      </c>
      <c r="J181" s="87">
        <f>ROUND(F182,2)</f>
        <v>0</v>
      </c>
    </row>
    <row r="182" spans="2:10" ht="19.5" customHeight="1" thickBot="1" x14ac:dyDescent="0.3">
      <c r="B182" s="59" t="s">
        <v>107</v>
      </c>
      <c r="C182" s="60" t="s">
        <v>5</v>
      </c>
      <c r="D182" s="148" t="s">
        <v>76</v>
      </c>
      <c r="E182" s="149"/>
      <c r="F182" s="43"/>
      <c r="G182" s="63">
        <v>6</v>
      </c>
      <c r="H182" s="62">
        <f>ROUND(J181*G182,2)</f>
        <v>0</v>
      </c>
      <c r="I182" s="46" t="str">
        <f>IF(ISBLANK('Modelo de oferta económica'!F182),"Es necesario completar el precio de esta partida, introduciendo un valor en la celda en naranja","")</f>
        <v>Es necesario completar el precio de esta partida, introduciendo un valor en la celda en naranja</v>
      </c>
    </row>
    <row r="183" spans="2:10" ht="17.25" customHeight="1" thickBot="1" x14ac:dyDescent="0.3">
      <c r="B183" s="150" t="s">
        <v>65</v>
      </c>
      <c r="C183" s="151"/>
      <c r="D183" s="151"/>
      <c r="E183" s="151"/>
      <c r="F183" s="151"/>
      <c r="G183" s="151"/>
      <c r="H183" s="152"/>
    </row>
    <row r="184" spans="2:10" ht="9.9499999999999993" customHeight="1" thickBot="1" x14ac:dyDescent="0.3">
      <c r="B184" s="2"/>
      <c r="C184" s="13"/>
      <c r="D184" s="6"/>
      <c r="E184" s="14"/>
      <c r="F184" s="27"/>
      <c r="G184" s="15"/>
      <c r="H184" s="20"/>
    </row>
    <row r="185" spans="2:10" ht="15.75" thickBot="1" x14ac:dyDescent="0.3">
      <c r="B185" s="141" t="s">
        <v>49</v>
      </c>
      <c r="C185" s="142"/>
      <c r="D185" s="142"/>
      <c r="E185" s="143"/>
      <c r="F185" s="29" t="s">
        <v>1</v>
      </c>
      <c r="G185" s="3" t="s">
        <v>2</v>
      </c>
      <c r="H185" s="23" t="s">
        <v>3</v>
      </c>
      <c r="J185" s="87">
        <f>ROUND(F186,2)</f>
        <v>0</v>
      </c>
    </row>
    <row r="186" spans="2:10" ht="18" customHeight="1" thickBot="1" x14ac:dyDescent="0.3">
      <c r="B186" s="59" t="s">
        <v>108</v>
      </c>
      <c r="C186" s="60" t="s">
        <v>5</v>
      </c>
      <c r="D186" s="148" t="s">
        <v>129</v>
      </c>
      <c r="E186" s="149"/>
      <c r="F186" s="43"/>
      <c r="G186" s="63">
        <v>3</v>
      </c>
      <c r="H186" s="62">
        <f>ROUND(J185*G186,2)</f>
        <v>0</v>
      </c>
      <c r="I186" s="46" t="str">
        <f>IF(ISBLANK('Modelo de oferta económica'!F186),"Es necesario completar el precio de esta partida, introduciendo un valor en la celda en naranja","")</f>
        <v>Es necesario completar el precio de esta partida, introduciendo un valor en la celda en naranja</v>
      </c>
    </row>
    <row r="187" spans="2:10" ht="15" customHeight="1" thickBot="1" x14ac:dyDescent="0.3">
      <c r="B187" s="150" t="s">
        <v>128</v>
      </c>
      <c r="C187" s="151"/>
      <c r="D187" s="151"/>
      <c r="E187" s="151"/>
      <c r="F187" s="151"/>
      <c r="G187" s="151"/>
      <c r="H187" s="152"/>
    </row>
    <row r="188" spans="2:10" ht="9.9499999999999993" customHeight="1" thickBot="1" x14ac:dyDescent="0.3">
      <c r="D188" s="7"/>
      <c r="E188"/>
      <c r="F188" s="25"/>
      <c r="G188"/>
      <c r="H188" s="1"/>
    </row>
    <row r="189" spans="2:10" ht="15.75" thickBot="1" x14ac:dyDescent="0.3">
      <c r="B189" s="141" t="s">
        <v>49</v>
      </c>
      <c r="C189" s="142"/>
      <c r="D189" s="142"/>
      <c r="E189" s="143"/>
      <c r="F189" s="29" t="s">
        <v>19</v>
      </c>
      <c r="G189" s="3" t="s">
        <v>2</v>
      </c>
      <c r="H189" s="3" t="s">
        <v>3</v>
      </c>
      <c r="J189" s="87">
        <f>ROUND(F190,2)</f>
        <v>0</v>
      </c>
    </row>
    <row r="190" spans="2:10" ht="18.75" customHeight="1" thickBot="1" x14ac:dyDescent="0.3">
      <c r="B190" s="59" t="s">
        <v>109</v>
      </c>
      <c r="C190" s="60" t="s">
        <v>5</v>
      </c>
      <c r="D190" s="148" t="s">
        <v>131</v>
      </c>
      <c r="E190" s="149"/>
      <c r="F190" s="43"/>
      <c r="G190" s="63">
        <v>1</v>
      </c>
      <c r="H190" s="62">
        <f>ROUND(J189*G190,2)</f>
        <v>0</v>
      </c>
      <c r="I190" s="46" t="str">
        <f>IF(ISBLANK('Modelo de oferta económica'!F190),"Es necesario completar el precio de esta partida, introduciendo un valor en la celda en naranja","")</f>
        <v>Es necesario completar el precio de esta partida, introduciendo un valor en la celda en naranja</v>
      </c>
    </row>
    <row r="191" spans="2:10" ht="18.75" customHeight="1" thickBot="1" x14ac:dyDescent="0.3">
      <c r="B191" s="150" t="s">
        <v>130</v>
      </c>
      <c r="C191" s="151"/>
      <c r="D191" s="151"/>
      <c r="E191" s="151"/>
      <c r="F191" s="151"/>
      <c r="G191" s="151"/>
      <c r="H191" s="152"/>
    </row>
    <row r="192" spans="2:10" ht="9.9499999999999993" customHeight="1" thickBot="1" x14ac:dyDescent="0.3">
      <c r="B192" s="12"/>
      <c r="D192" s="7"/>
      <c r="E192"/>
      <c r="F192" s="25"/>
      <c r="G192"/>
      <c r="H192" s="1"/>
    </row>
    <row r="193" spans="2:10" ht="15.75" thickBot="1" x14ac:dyDescent="0.3">
      <c r="B193" s="141" t="s">
        <v>49</v>
      </c>
      <c r="C193" s="142"/>
      <c r="D193" s="142"/>
      <c r="E193" s="143"/>
      <c r="F193" s="29" t="s">
        <v>1</v>
      </c>
      <c r="G193" s="3" t="s">
        <v>2</v>
      </c>
      <c r="H193" s="23" t="s">
        <v>3</v>
      </c>
      <c r="J193" s="87">
        <f>ROUND(F194,2)</f>
        <v>0</v>
      </c>
    </row>
    <row r="194" spans="2:10" ht="15.75" thickBot="1" x14ac:dyDescent="0.3">
      <c r="B194" s="59" t="s">
        <v>110</v>
      </c>
      <c r="C194" s="60" t="s">
        <v>5</v>
      </c>
      <c r="D194" s="148" t="s">
        <v>133</v>
      </c>
      <c r="E194" s="149"/>
      <c r="F194" s="43"/>
      <c r="G194" s="63">
        <v>1</v>
      </c>
      <c r="H194" s="62">
        <f>ROUND(J193*G194,2)</f>
        <v>0</v>
      </c>
      <c r="I194" s="46" t="str">
        <f>IF(ISBLANK('Modelo de oferta económica'!F194),"Es necesario completar el precio de esta partida, introduciendo un valor en la celda en naranja","")</f>
        <v>Es necesario completar el precio de esta partida, introduciendo un valor en la celda en naranja</v>
      </c>
    </row>
    <row r="195" spans="2:10" ht="23.25" customHeight="1" thickBot="1" x14ac:dyDescent="0.3">
      <c r="B195" s="150" t="s">
        <v>132</v>
      </c>
      <c r="C195" s="151"/>
      <c r="D195" s="151"/>
      <c r="E195" s="151"/>
      <c r="F195" s="151"/>
      <c r="G195" s="151"/>
      <c r="H195" s="152"/>
    </row>
    <row r="196" spans="2:10" ht="9.9499999999999993" customHeight="1" thickBot="1" x14ac:dyDescent="0.3">
      <c r="D196" s="7"/>
      <c r="E196"/>
      <c r="F196" s="25"/>
      <c r="G196"/>
      <c r="H196" s="1"/>
    </row>
    <row r="197" spans="2:10" ht="15.75" thickBot="1" x14ac:dyDescent="0.3">
      <c r="B197" s="141" t="s">
        <v>49</v>
      </c>
      <c r="C197" s="142"/>
      <c r="D197" s="142"/>
      <c r="E197" s="143"/>
      <c r="F197" s="29" t="s">
        <v>1</v>
      </c>
      <c r="G197" s="3" t="s">
        <v>2</v>
      </c>
      <c r="H197" s="23" t="s">
        <v>3</v>
      </c>
      <c r="J197" s="87">
        <f>ROUND(F198,2)</f>
        <v>0</v>
      </c>
    </row>
    <row r="198" spans="2:10" ht="15.75" thickBot="1" x14ac:dyDescent="0.3">
      <c r="B198" s="59" t="s">
        <v>111</v>
      </c>
      <c r="C198" s="60" t="s">
        <v>5</v>
      </c>
      <c r="D198" s="148" t="s">
        <v>135</v>
      </c>
      <c r="E198" s="149"/>
      <c r="F198" s="43"/>
      <c r="G198" s="63">
        <v>6</v>
      </c>
      <c r="H198" s="62">
        <f>ROUND(J197*G198,2)</f>
        <v>0</v>
      </c>
      <c r="I198" s="46" t="str">
        <f>IF(ISBLANK('Modelo de oferta económica'!F198),"Es necesario completar el precio de esta partida, introduciendo un valor en la celda en naranja","")</f>
        <v>Es necesario completar el precio de esta partida, introduciendo un valor en la celda en naranja</v>
      </c>
    </row>
    <row r="199" spans="2:10" ht="28.5" customHeight="1" thickBot="1" x14ac:dyDescent="0.3">
      <c r="B199" s="150" t="s">
        <v>134</v>
      </c>
      <c r="C199" s="151"/>
      <c r="D199" s="151"/>
      <c r="E199" s="151"/>
      <c r="F199" s="151"/>
      <c r="G199" s="151"/>
      <c r="H199" s="152"/>
    </row>
    <row r="200" spans="2:10" ht="9.9499999999999993" customHeight="1" thickBot="1" x14ac:dyDescent="0.3">
      <c r="D200" s="7"/>
      <c r="E200"/>
      <c r="F200" s="25"/>
      <c r="G200"/>
      <c r="H200" s="1"/>
    </row>
    <row r="201" spans="2:10" ht="15.75" thickBot="1" x14ac:dyDescent="0.3">
      <c r="B201" s="141" t="s">
        <v>49</v>
      </c>
      <c r="C201" s="142"/>
      <c r="D201" s="142"/>
      <c r="E201" s="143"/>
      <c r="F201" s="29" t="s">
        <v>1</v>
      </c>
      <c r="G201" s="3" t="s">
        <v>2</v>
      </c>
      <c r="H201" s="23" t="s">
        <v>3</v>
      </c>
      <c r="J201" s="87">
        <f>ROUND(F202,2)</f>
        <v>0</v>
      </c>
    </row>
    <row r="202" spans="2:10" ht="15.75" thickBot="1" x14ac:dyDescent="0.3">
      <c r="B202" s="59" t="s">
        <v>112</v>
      </c>
      <c r="C202" s="60" t="s">
        <v>5</v>
      </c>
      <c r="D202" s="148" t="s">
        <v>135</v>
      </c>
      <c r="E202" s="149"/>
      <c r="F202" s="43"/>
      <c r="G202" s="63">
        <v>6</v>
      </c>
      <c r="H202" s="62">
        <f>ROUND(J201*G202,2)</f>
        <v>0</v>
      </c>
      <c r="I202" s="46" t="str">
        <f>IF(ISBLANK('Modelo de oferta económica'!F202),"Es necesario completar el precio de esta partida, introduciendo un valor en la celda en naranja","")</f>
        <v>Es necesario completar el precio de esta partida, introduciendo un valor en la celda en naranja</v>
      </c>
    </row>
    <row r="203" spans="2:10" ht="30.75" customHeight="1" thickBot="1" x14ac:dyDescent="0.3">
      <c r="B203" s="150" t="s">
        <v>329</v>
      </c>
      <c r="C203" s="151"/>
      <c r="D203" s="151"/>
      <c r="E203" s="151"/>
      <c r="F203" s="151"/>
      <c r="G203" s="151"/>
      <c r="H203" s="152"/>
    </row>
    <row r="204" spans="2:10" ht="9.9499999999999993" customHeight="1" thickBot="1" x14ac:dyDescent="0.3">
      <c r="B204" s="10"/>
      <c r="C204" s="10"/>
      <c r="D204" s="10"/>
      <c r="E204" s="10"/>
      <c r="F204" s="32"/>
      <c r="G204" s="17"/>
      <c r="H204" s="10"/>
    </row>
    <row r="205" spans="2:10" ht="15.75" thickBot="1" x14ac:dyDescent="0.3">
      <c r="B205" s="141" t="s">
        <v>49</v>
      </c>
      <c r="C205" s="142"/>
      <c r="D205" s="142"/>
      <c r="E205" s="143"/>
      <c r="F205" s="29" t="s">
        <v>1</v>
      </c>
      <c r="G205" s="3" t="s">
        <v>2</v>
      </c>
      <c r="H205" s="23" t="s">
        <v>3</v>
      </c>
      <c r="J205" s="87">
        <f>ROUND(F206,2)</f>
        <v>0</v>
      </c>
    </row>
    <row r="206" spans="2:10" ht="15.75" thickBot="1" x14ac:dyDescent="0.3">
      <c r="B206" s="59" t="s">
        <v>113</v>
      </c>
      <c r="C206" s="60" t="s">
        <v>5</v>
      </c>
      <c r="D206" s="148" t="s">
        <v>137</v>
      </c>
      <c r="E206" s="149"/>
      <c r="F206" s="43"/>
      <c r="G206" s="63">
        <v>6</v>
      </c>
      <c r="H206" s="62">
        <f>ROUND(J205*G206,2)</f>
        <v>0</v>
      </c>
      <c r="I206" s="46" t="str">
        <f>IF(ISBLANK('Modelo de oferta económica'!F206),"Es necesario completar el precio de esta partida, introduciendo un valor en la celda en naranja","")</f>
        <v>Es necesario completar el precio de esta partida, introduciendo un valor en la celda en naranja</v>
      </c>
    </row>
    <row r="207" spans="2:10" ht="26.25" customHeight="1" thickBot="1" x14ac:dyDescent="0.3">
      <c r="B207" s="150" t="s">
        <v>136</v>
      </c>
      <c r="C207" s="151"/>
      <c r="D207" s="151"/>
      <c r="E207" s="151"/>
      <c r="F207" s="151"/>
      <c r="G207" s="151"/>
      <c r="H207" s="152"/>
    </row>
    <row r="208" spans="2:10" ht="9.9499999999999993" customHeight="1" thickBot="1" x14ac:dyDescent="0.3">
      <c r="D208" s="7"/>
      <c r="E208"/>
      <c r="F208" s="25"/>
      <c r="G208"/>
      <c r="H208" s="1"/>
    </row>
    <row r="209" spans="2:10" ht="15.75" thickBot="1" x14ac:dyDescent="0.3">
      <c r="B209" s="141" t="s">
        <v>49</v>
      </c>
      <c r="C209" s="142"/>
      <c r="D209" s="142"/>
      <c r="E209" s="143"/>
      <c r="F209" s="29" t="s">
        <v>19</v>
      </c>
      <c r="G209" s="3" t="s">
        <v>2</v>
      </c>
      <c r="H209" s="3" t="s">
        <v>3</v>
      </c>
      <c r="J209" s="87">
        <f>ROUND(F210,2)</f>
        <v>0</v>
      </c>
    </row>
    <row r="210" spans="2:10" ht="15.75" thickBot="1" x14ac:dyDescent="0.3">
      <c r="B210" s="59" t="s">
        <v>114</v>
      </c>
      <c r="C210" s="60" t="s">
        <v>5</v>
      </c>
      <c r="D210" s="148" t="s">
        <v>137</v>
      </c>
      <c r="E210" s="149"/>
      <c r="F210" s="43"/>
      <c r="G210" s="63">
        <v>6</v>
      </c>
      <c r="H210" s="62">
        <f>ROUND(J209*G210,2)</f>
        <v>0</v>
      </c>
      <c r="I210" s="46" t="str">
        <f>IF(ISBLANK('Modelo de oferta económica'!F210),"Es necesario completar el precio de esta partida, introduciendo un valor en la celda en naranja","")</f>
        <v>Es necesario completar el precio de esta partida, introduciendo un valor en la celda en naranja</v>
      </c>
    </row>
    <row r="211" spans="2:10" ht="27.75" customHeight="1" thickBot="1" x14ac:dyDescent="0.3">
      <c r="B211" s="150" t="s">
        <v>330</v>
      </c>
      <c r="C211" s="151"/>
      <c r="D211" s="151"/>
      <c r="E211" s="151"/>
      <c r="F211" s="151"/>
      <c r="G211" s="151"/>
      <c r="H211" s="152"/>
    </row>
    <row r="212" spans="2:10" ht="9.9499999999999993" customHeight="1" thickBot="1" x14ac:dyDescent="0.3">
      <c r="D212" s="7"/>
      <c r="E212"/>
      <c r="F212" s="25"/>
      <c r="G212"/>
      <c r="H212" s="1"/>
    </row>
    <row r="213" spans="2:10" ht="15.75" thickBot="1" x14ac:dyDescent="0.3">
      <c r="B213" s="141" t="s">
        <v>49</v>
      </c>
      <c r="C213" s="142"/>
      <c r="D213" s="142"/>
      <c r="E213" s="143"/>
      <c r="F213" s="29" t="s">
        <v>1</v>
      </c>
      <c r="G213" s="3" t="s">
        <v>2</v>
      </c>
      <c r="H213" s="23" t="s">
        <v>3</v>
      </c>
      <c r="J213" s="87">
        <f>ROUND(F214,2)</f>
        <v>0</v>
      </c>
    </row>
    <row r="214" spans="2:10" ht="15.75" thickBot="1" x14ac:dyDescent="0.3">
      <c r="B214" s="59" t="s">
        <v>115</v>
      </c>
      <c r="C214" s="60" t="s">
        <v>5</v>
      </c>
      <c r="D214" s="148" t="s">
        <v>139</v>
      </c>
      <c r="E214" s="149"/>
      <c r="F214" s="43"/>
      <c r="G214" s="63">
        <v>1</v>
      </c>
      <c r="H214" s="62">
        <f>ROUND(J213*G214,2)</f>
        <v>0</v>
      </c>
      <c r="I214" s="46" t="str">
        <f>IF(ISBLANK('Modelo de oferta económica'!F214),"Es necesario completar el precio de esta partida, introduciendo un valor en la celda en naranja","")</f>
        <v>Es necesario completar el precio de esta partida, introduciendo un valor en la celda en naranja</v>
      </c>
    </row>
    <row r="215" spans="2:10" ht="15.75" thickBot="1" x14ac:dyDescent="0.3">
      <c r="B215" s="150" t="s">
        <v>138</v>
      </c>
      <c r="C215" s="151"/>
      <c r="D215" s="151"/>
      <c r="E215" s="151"/>
      <c r="F215" s="151"/>
      <c r="G215" s="151"/>
      <c r="H215" s="152"/>
    </row>
    <row r="216" spans="2:10" x14ac:dyDescent="0.25">
      <c r="B216" s="6"/>
      <c r="C216" s="6"/>
      <c r="D216" s="6"/>
      <c r="E216" s="6"/>
      <c r="F216" s="6"/>
      <c r="G216" s="6"/>
      <c r="H216" s="6"/>
    </row>
    <row r="217" spans="2:10" ht="15.75" thickBot="1" x14ac:dyDescent="0.3">
      <c r="H217" s="82"/>
    </row>
    <row r="218" spans="2:10" ht="22.5" customHeight="1" thickBot="1" x14ac:dyDescent="0.3">
      <c r="B218" s="156" t="s">
        <v>8</v>
      </c>
      <c r="C218" s="157"/>
      <c r="D218" s="158" t="s">
        <v>141</v>
      </c>
      <c r="E218" s="159"/>
      <c r="F218" s="159"/>
      <c r="G218" s="159"/>
      <c r="H218" s="72">
        <f>+H221+H225+H229+H233+H237+H241+H245+H249</f>
        <v>0</v>
      </c>
      <c r="I218" s="44">
        <f xml:space="preserve"> COUNTIF(I221:I250,"Es necesario completar el precio de esta partida, introduciendo un valor en la celda en naranja")</f>
        <v>8</v>
      </c>
    </row>
    <row r="219" spans="2:10" ht="9.9499999999999993" customHeight="1" thickBot="1" x14ac:dyDescent="0.3">
      <c r="E219"/>
      <c r="F219" s="25"/>
      <c r="G219"/>
      <c r="H219" s="1"/>
    </row>
    <row r="220" spans="2:10" ht="15.75" thickBot="1" x14ac:dyDescent="0.3">
      <c r="B220" s="141" t="s">
        <v>49</v>
      </c>
      <c r="C220" s="142"/>
      <c r="D220" s="142"/>
      <c r="E220" s="143"/>
      <c r="F220" s="29" t="s">
        <v>19</v>
      </c>
      <c r="G220" s="3" t="s">
        <v>2</v>
      </c>
      <c r="H220" s="3" t="s">
        <v>3</v>
      </c>
      <c r="J220" s="87">
        <f>ROUND(F221,2)</f>
        <v>0</v>
      </c>
    </row>
    <row r="221" spans="2:10" ht="15.75" thickBot="1" x14ac:dyDescent="0.3">
      <c r="B221" s="59" t="s">
        <v>142</v>
      </c>
      <c r="C221" s="60" t="s">
        <v>5</v>
      </c>
      <c r="D221" s="148" t="s">
        <v>151</v>
      </c>
      <c r="E221" s="149"/>
      <c r="F221" s="43"/>
      <c r="G221" s="63">
        <v>4</v>
      </c>
      <c r="H221" s="62">
        <f>ROUND(J220*G221,2)</f>
        <v>0</v>
      </c>
      <c r="I221" s="46" t="str">
        <f>IF(ISBLANK('Modelo de oferta económica'!F221),"Es necesario completar el precio de esta partida, introduciendo un valor en la celda en naranja","")</f>
        <v>Es necesario completar el precio de esta partida, introduciendo un valor en la celda en naranja</v>
      </c>
    </row>
    <row r="222" spans="2:10" ht="21.75" customHeight="1" thickBot="1" x14ac:dyDescent="0.3">
      <c r="B222" s="150" t="s">
        <v>150</v>
      </c>
      <c r="C222" s="151"/>
      <c r="D222" s="151"/>
      <c r="E222" s="151"/>
      <c r="F222" s="151"/>
      <c r="G222" s="151"/>
      <c r="H222" s="152"/>
    </row>
    <row r="223" spans="2:10" ht="9.9499999999999993" customHeight="1" thickBot="1" x14ac:dyDescent="0.3">
      <c r="D223" s="7"/>
      <c r="E223"/>
      <c r="F223" s="25"/>
      <c r="G223"/>
      <c r="H223" s="5"/>
    </row>
    <row r="224" spans="2:10" ht="15.75" thickBot="1" x14ac:dyDescent="0.3">
      <c r="B224" s="141" t="s">
        <v>49</v>
      </c>
      <c r="C224" s="142"/>
      <c r="D224" s="142"/>
      <c r="E224" s="143"/>
      <c r="F224" s="29" t="s">
        <v>19</v>
      </c>
      <c r="G224" s="3" t="s">
        <v>2</v>
      </c>
      <c r="H224" s="3" t="s">
        <v>3</v>
      </c>
      <c r="J224" s="87">
        <f>ROUND(F225,2)</f>
        <v>0</v>
      </c>
    </row>
    <row r="225" spans="2:10" ht="15.75" thickBot="1" x14ac:dyDescent="0.3">
      <c r="B225" s="59" t="s">
        <v>143</v>
      </c>
      <c r="C225" s="60" t="s">
        <v>5</v>
      </c>
      <c r="D225" s="148" t="s">
        <v>153</v>
      </c>
      <c r="E225" s="149"/>
      <c r="F225" s="43"/>
      <c r="G225" s="63">
        <v>1</v>
      </c>
      <c r="H225" s="62">
        <f>ROUND(J224*G225,2)</f>
        <v>0</v>
      </c>
      <c r="I225" s="46" t="str">
        <f>IF(ISBLANK('Modelo de oferta económica'!F225),"Es necesario completar el precio de esta partida, introduciendo un valor en la celda en naranja","")</f>
        <v>Es necesario completar el precio de esta partida, introduciendo un valor en la celda en naranja</v>
      </c>
    </row>
    <row r="226" spans="2:10" ht="27.75" customHeight="1" thickBot="1" x14ac:dyDescent="0.3">
      <c r="B226" s="150" t="s">
        <v>152</v>
      </c>
      <c r="C226" s="151"/>
      <c r="D226" s="151"/>
      <c r="E226" s="151"/>
      <c r="F226" s="151"/>
      <c r="G226" s="151"/>
      <c r="H226" s="152"/>
    </row>
    <row r="227" spans="2:10" ht="9.9499999999999993" customHeight="1" thickBot="1" x14ac:dyDescent="0.3">
      <c r="E227"/>
      <c r="F227" s="25"/>
      <c r="G227"/>
      <c r="H227" s="1"/>
    </row>
    <row r="228" spans="2:10" ht="15.75" thickBot="1" x14ac:dyDescent="0.3">
      <c r="B228" s="141" t="s">
        <v>49</v>
      </c>
      <c r="C228" s="142"/>
      <c r="D228" s="142"/>
      <c r="E228" s="143"/>
      <c r="F228" s="29" t="s">
        <v>19</v>
      </c>
      <c r="G228" s="3" t="s">
        <v>2</v>
      </c>
      <c r="H228" s="3" t="s">
        <v>3</v>
      </c>
      <c r="J228" s="87">
        <f>ROUND(F229,2)</f>
        <v>0</v>
      </c>
    </row>
    <row r="229" spans="2:10" ht="15.75" thickBot="1" x14ac:dyDescent="0.3">
      <c r="B229" s="59" t="s">
        <v>144</v>
      </c>
      <c r="C229" s="60" t="s">
        <v>5</v>
      </c>
      <c r="D229" s="148" t="s">
        <v>75</v>
      </c>
      <c r="E229" s="149"/>
      <c r="F229" s="43"/>
      <c r="G229" s="63">
        <v>1</v>
      </c>
      <c r="H229" s="62">
        <f>ROUND(J228*G229,2)</f>
        <v>0</v>
      </c>
      <c r="I229" s="46" t="str">
        <f>IF(ISBLANK('Modelo de oferta económica'!F229),"Es necesario completar el precio de esta partida, introduciendo un valor en la celda en naranja","")</f>
        <v>Es necesario completar el precio de esta partida, introduciendo un valor en la celda en naranja</v>
      </c>
    </row>
    <row r="230" spans="2:10" ht="24.75" customHeight="1" thickBot="1" x14ac:dyDescent="0.3">
      <c r="B230" s="150" t="s">
        <v>46</v>
      </c>
      <c r="C230" s="151"/>
      <c r="D230" s="151"/>
      <c r="E230" s="151"/>
      <c r="F230" s="151"/>
      <c r="G230" s="151"/>
      <c r="H230" s="152"/>
    </row>
    <row r="231" spans="2:10" ht="9.9499999999999993" customHeight="1" thickBot="1" x14ac:dyDescent="0.3">
      <c r="D231" s="7"/>
      <c r="E231"/>
      <c r="F231" s="25"/>
      <c r="G231"/>
      <c r="H231" s="1"/>
    </row>
    <row r="232" spans="2:10" ht="15.75" thickBot="1" x14ac:dyDescent="0.3">
      <c r="B232" s="141" t="s">
        <v>49</v>
      </c>
      <c r="C232" s="142"/>
      <c r="D232" s="142"/>
      <c r="E232" s="143"/>
      <c r="F232" s="29" t="s">
        <v>1</v>
      </c>
      <c r="G232" s="3" t="s">
        <v>2</v>
      </c>
      <c r="H232" s="23" t="s">
        <v>3</v>
      </c>
      <c r="J232" s="87">
        <f>ROUND(F233,2)</f>
        <v>0</v>
      </c>
    </row>
    <row r="233" spans="2:10" ht="15.75" thickBot="1" x14ac:dyDescent="0.3">
      <c r="B233" s="59" t="s">
        <v>145</v>
      </c>
      <c r="C233" s="60" t="s">
        <v>5</v>
      </c>
      <c r="D233" s="148" t="s">
        <v>155</v>
      </c>
      <c r="E233" s="149"/>
      <c r="F233" s="43"/>
      <c r="G233" s="63">
        <v>2</v>
      </c>
      <c r="H233" s="62">
        <f>ROUND(J232*G233,2)</f>
        <v>0</v>
      </c>
      <c r="I233" s="46" t="str">
        <f>IF(ISBLANK('Modelo de oferta económica'!F233),"Es necesario completar el precio de esta partida, introduciendo un valor en la celda en naranja","")</f>
        <v>Es necesario completar el precio de esta partida, introduciendo un valor en la celda en naranja</v>
      </c>
    </row>
    <row r="234" spans="2:10" ht="38.25" customHeight="1" thickBot="1" x14ac:dyDescent="0.3">
      <c r="B234" s="150" t="s">
        <v>154</v>
      </c>
      <c r="C234" s="151"/>
      <c r="D234" s="151"/>
      <c r="E234" s="151"/>
      <c r="F234" s="151"/>
      <c r="G234" s="151"/>
      <c r="H234" s="152"/>
    </row>
    <row r="235" spans="2:10" ht="9.9499999999999993" customHeight="1" thickBot="1" x14ac:dyDescent="0.3">
      <c r="D235" s="7"/>
      <c r="E235"/>
      <c r="F235" s="25"/>
      <c r="G235"/>
      <c r="H235" s="1"/>
    </row>
    <row r="236" spans="2:10" ht="15.75" thickBot="1" x14ac:dyDescent="0.3">
      <c r="B236" s="141" t="s">
        <v>49</v>
      </c>
      <c r="C236" s="142"/>
      <c r="D236" s="142"/>
      <c r="E236" s="143"/>
      <c r="F236" s="29" t="s">
        <v>1</v>
      </c>
      <c r="G236" s="3" t="s">
        <v>2</v>
      </c>
      <c r="H236" s="23" t="s">
        <v>3</v>
      </c>
      <c r="J236" s="87">
        <f>ROUND(F237,2)</f>
        <v>0</v>
      </c>
    </row>
    <row r="237" spans="2:10" ht="19.5" customHeight="1" thickBot="1" x14ac:dyDescent="0.3">
      <c r="B237" s="59" t="s">
        <v>146</v>
      </c>
      <c r="C237" s="60" t="s">
        <v>5</v>
      </c>
      <c r="D237" s="148" t="s">
        <v>157</v>
      </c>
      <c r="E237" s="149"/>
      <c r="F237" s="43"/>
      <c r="G237" s="63">
        <v>87</v>
      </c>
      <c r="H237" s="62">
        <f>ROUND(J236*G237,2)</f>
        <v>0</v>
      </c>
      <c r="I237" s="46" t="str">
        <f>IF(ISBLANK('Modelo de oferta económica'!F237),"Es necesario completar el precio de esta partida, introduciendo un valor en la celda en naranja","")</f>
        <v>Es necesario completar el precio de esta partida, introduciendo un valor en la celda en naranja</v>
      </c>
    </row>
    <row r="238" spans="2:10" ht="20.25" customHeight="1" thickBot="1" x14ac:dyDescent="0.3">
      <c r="B238" s="150" t="s">
        <v>156</v>
      </c>
      <c r="C238" s="151"/>
      <c r="D238" s="151"/>
      <c r="E238" s="151"/>
      <c r="F238" s="151"/>
      <c r="G238" s="151"/>
      <c r="H238" s="152"/>
    </row>
    <row r="239" spans="2:10" ht="9.9499999999999993" customHeight="1" thickBot="1" x14ac:dyDescent="0.3">
      <c r="B239" s="161"/>
      <c r="C239" s="161"/>
      <c r="D239" s="161"/>
      <c r="E239" s="161"/>
      <c r="F239" s="30"/>
      <c r="G239" s="4"/>
      <c r="H239" s="19"/>
    </row>
    <row r="240" spans="2:10" ht="15.75" thickBot="1" x14ac:dyDescent="0.3">
      <c r="B240" s="141" t="s">
        <v>49</v>
      </c>
      <c r="C240" s="142"/>
      <c r="D240" s="142"/>
      <c r="E240" s="143"/>
      <c r="F240" s="29" t="s">
        <v>1</v>
      </c>
      <c r="G240" s="3" t="s">
        <v>2</v>
      </c>
      <c r="H240" s="23" t="s">
        <v>3</v>
      </c>
      <c r="J240" s="87">
        <f>ROUND(F241,2)</f>
        <v>0</v>
      </c>
    </row>
    <row r="241" spans="2:10" ht="15.75" thickBot="1" x14ac:dyDescent="0.3">
      <c r="B241" s="59" t="s">
        <v>147</v>
      </c>
      <c r="C241" s="60" t="s">
        <v>5</v>
      </c>
      <c r="D241" s="148" t="s">
        <v>159</v>
      </c>
      <c r="E241" s="149"/>
      <c r="F241" s="43"/>
      <c r="G241" s="63">
        <v>118</v>
      </c>
      <c r="H241" s="62">
        <f>ROUND(J240*G241,2)</f>
        <v>0</v>
      </c>
      <c r="I241" s="46" t="str">
        <f>IF(ISBLANK('Modelo de oferta económica'!F241),"Es necesario completar el precio de esta partida, introduciendo un valor en la celda en naranja","")</f>
        <v>Es necesario completar el precio de esta partida, introduciendo un valor en la celda en naranja</v>
      </c>
    </row>
    <row r="242" spans="2:10" ht="24" customHeight="1" thickBot="1" x14ac:dyDescent="0.3">
      <c r="B242" s="150" t="s">
        <v>158</v>
      </c>
      <c r="C242" s="151"/>
      <c r="D242" s="151"/>
      <c r="E242" s="151"/>
      <c r="F242" s="151"/>
      <c r="G242" s="151"/>
      <c r="H242" s="152"/>
    </row>
    <row r="243" spans="2:10" ht="9.9499999999999993" customHeight="1" thickBot="1" x14ac:dyDescent="0.3">
      <c r="D243" s="7"/>
      <c r="E243"/>
      <c r="F243" s="25"/>
      <c r="G243"/>
      <c r="H243" s="1"/>
    </row>
    <row r="244" spans="2:10" ht="15.75" thickBot="1" x14ac:dyDescent="0.3">
      <c r="B244" s="141" t="s">
        <v>49</v>
      </c>
      <c r="C244" s="142"/>
      <c r="D244" s="142"/>
      <c r="E244" s="143"/>
      <c r="F244" s="29" t="s">
        <v>1</v>
      </c>
      <c r="G244" s="3" t="s">
        <v>2</v>
      </c>
      <c r="H244" s="23" t="s">
        <v>3</v>
      </c>
      <c r="J244" s="87">
        <f>ROUND(F245,2)</f>
        <v>0</v>
      </c>
    </row>
    <row r="245" spans="2:10" ht="15.75" thickBot="1" x14ac:dyDescent="0.3">
      <c r="B245" s="59" t="s">
        <v>148</v>
      </c>
      <c r="C245" s="60" t="s">
        <v>5</v>
      </c>
      <c r="D245" s="148" t="s">
        <v>161</v>
      </c>
      <c r="E245" s="149"/>
      <c r="F245" s="43"/>
      <c r="G245" s="63">
        <v>2</v>
      </c>
      <c r="H245" s="62">
        <f>ROUND(J244*G245,2)</f>
        <v>0</v>
      </c>
      <c r="I245" s="46" t="str">
        <f>IF(ISBLANK('Modelo de oferta económica'!F245),"Es necesario completar el precio de esta partida, introduciendo un valor en la celda en naranja","")</f>
        <v>Es necesario completar el precio de esta partida, introduciendo un valor en la celda en naranja</v>
      </c>
    </row>
    <row r="246" spans="2:10" ht="41.25" customHeight="1" thickBot="1" x14ac:dyDescent="0.3">
      <c r="B246" s="150" t="s">
        <v>160</v>
      </c>
      <c r="C246" s="151"/>
      <c r="D246" s="151"/>
      <c r="E246" s="151"/>
      <c r="F246" s="151"/>
      <c r="G246" s="151"/>
      <c r="H246" s="152"/>
    </row>
    <row r="247" spans="2:10" ht="9.9499999999999993" customHeight="1" thickBot="1" x14ac:dyDescent="0.3">
      <c r="D247" s="7"/>
      <c r="E247"/>
      <c r="F247" s="25"/>
      <c r="G247"/>
      <c r="H247" s="1"/>
    </row>
    <row r="248" spans="2:10" ht="15.75" thickBot="1" x14ac:dyDescent="0.3">
      <c r="B248" s="141" t="s">
        <v>49</v>
      </c>
      <c r="C248" s="142"/>
      <c r="D248" s="142"/>
      <c r="E248" s="143"/>
      <c r="F248" s="29" t="s">
        <v>1</v>
      </c>
      <c r="G248" s="3" t="s">
        <v>2</v>
      </c>
      <c r="H248" s="23" t="s">
        <v>3</v>
      </c>
      <c r="J248" s="87">
        <f>ROUND(F249,2)</f>
        <v>0</v>
      </c>
    </row>
    <row r="249" spans="2:10" ht="15.75" thickBot="1" x14ac:dyDescent="0.3">
      <c r="B249" s="59" t="s">
        <v>149</v>
      </c>
      <c r="C249" s="60" t="s">
        <v>5</v>
      </c>
      <c r="D249" s="148" t="s">
        <v>163</v>
      </c>
      <c r="E249" s="149"/>
      <c r="F249" s="43"/>
      <c r="G249" s="63">
        <v>4</v>
      </c>
      <c r="H249" s="62">
        <f>ROUND(J248*G249,2)</f>
        <v>0</v>
      </c>
      <c r="I249" s="46" t="str">
        <f>IF(ISBLANK('Modelo de oferta económica'!F249),"Es necesario completar el precio de esta partida, introduciendo un valor en la celda en naranja","")</f>
        <v>Es necesario completar el precio de esta partida, introduciendo un valor en la celda en naranja</v>
      </c>
    </row>
    <row r="250" spans="2:10" ht="26.25" customHeight="1" thickBot="1" x14ac:dyDescent="0.3">
      <c r="B250" s="150" t="s">
        <v>162</v>
      </c>
      <c r="C250" s="151"/>
      <c r="D250" s="151"/>
      <c r="E250" s="151"/>
      <c r="F250" s="151"/>
      <c r="G250" s="151"/>
      <c r="H250" s="152"/>
    </row>
    <row r="251" spans="2:10" ht="15.75" customHeight="1" x14ac:dyDescent="0.25">
      <c r="B251" s="6"/>
      <c r="C251" s="6"/>
      <c r="D251" s="6"/>
      <c r="E251" s="6"/>
      <c r="F251" s="6"/>
      <c r="G251" s="6"/>
      <c r="H251" s="6"/>
    </row>
    <row r="252" spans="2:10" ht="15.75" thickBot="1" x14ac:dyDescent="0.3">
      <c r="H252" s="82"/>
    </row>
    <row r="253" spans="2:10" ht="22.5" customHeight="1" thickBot="1" x14ac:dyDescent="0.3">
      <c r="B253" s="156" t="s">
        <v>9</v>
      </c>
      <c r="C253" s="157"/>
      <c r="D253" s="158" t="s">
        <v>164</v>
      </c>
      <c r="E253" s="159"/>
      <c r="F253" s="159"/>
      <c r="G253" s="159"/>
      <c r="H253" s="72">
        <f>+H256+H260+H264+H268</f>
        <v>0</v>
      </c>
      <c r="I253" s="44">
        <f xml:space="preserve"> COUNTIF(I256:I268,"Es necesario completar el precio de esta partida, introduciendo un valor en la celda en naranja")</f>
        <v>4</v>
      </c>
    </row>
    <row r="254" spans="2:10" ht="9.9499999999999993" customHeight="1" thickBot="1" x14ac:dyDescent="0.3">
      <c r="E254"/>
      <c r="F254" s="25"/>
      <c r="G254"/>
      <c r="H254" s="1"/>
    </row>
    <row r="255" spans="2:10" ht="15.75" thickBot="1" x14ac:dyDescent="0.3">
      <c r="B255" s="141" t="s">
        <v>49</v>
      </c>
      <c r="C255" s="142"/>
      <c r="D255" s="142"/>
      <c r="E255" s="143"/>
      <c r="F255" s="29" t="s">
        <v>19</v>
      </c>
      <c r="G255" s="3" t="s">
        <v>2</v>
      </c>
      <c r="H255" s="3" t="s">
        <v>3</v>
      </c>
      <c r="J255" s="87">
        <f>ROUND(F256,2)</f>
        <v>0</v>
      </c>
    </row>
    <row r="256" spans="2:10" ht="15.75" thickBot="1" x14ac:dyDescent="0.3">
      <c r="B256" s="59" t="s">
        <v>166</v>
      </c>
      <c r="C256" s="60" t="s">
        <v>4</v>
      </c>
      <c r="D256" s="148" t="s">
        <v>171</v>
      </c>
      <c r="E256" s="149"/>
      <c r="F256" s="43"/>
      <c r="G256" s="63">
        <v>100</v>
      </c>
      <c r="H256" s="62">
        <f>ROUND(J255*G256,2)</f>
        <v>0</v>
      </c>
      <c r="I256" s="46" t="str">
        <f>IF(ISBLANK('Modelo de oferta económica'!F256),"Es necesario completar el precio de esta partida, introduciendo un valor en la celda en naranja","")</f>
        <v>Es necesario completar el precio de esta partida, introduciendo un valor en la celda en naranja</v>
      </c>
    </row>
    <row r="257" spans="2:10" ht="67.5" customHeight="1" thickBot="1" x14ac:dyDescent="0.3">
      <c r="B257" s="150" t="s">
        <v>170</v>
      </c>
      <c r="C257" s="151"/>
      <c r="D257" s="151"/>
      <c r="E257" s="151"/>
      <c r="F257" s="151"/>
      <c r="G257" s="151"/>
      <c r="H257" s="152"/>
    </row>
    <row r="258" spans="2:10" ht="9.9499999999999993" customHeight="1" thickBot="1" x14ac:dyDescent="0.3">
      <c r="D258" s="7"/>
      <c r="E258"/>
      <c r="F258" s="25"/>
      <c r="G258"/>
      <c r="H258" s="1"/>
    </row>
    <row r="259" spans="2:10" ht="15.75" thickBot="1" x14ac:dyDescent="0.3">
      <c r="B259" s="141" t="s">
        <v>49</v>
      </c>
      <c r="C259" s="142"/>
      <c r="D259" s="142"/>
      <c r="E259" s="143"/>
      <c r="F259" s="29" t="s">
        <v>19</v>
      </c>
      <c r="G259" s="3" t="s">
        <v>2</v>
      </c>
      <c r="H259" s="3" t="s">
        <v>3</v>
      </c>
      <c r="J259" s="87">
        <f>ROUND(F260,2)</f>
        <v>0</v>
      </c>
    </row>
    <row r="260" spans="2:10" ht="15.75" thickBot="1" x14ac:dyDescent="0.3">
      <c r="B260" s="59" t="s">
        <v>167</v>
      </c>
      <c r="C260" s="60" t="s">
        <v>5</v>
      </c>
      <c r="D260" s="148" t="s">
        <v>352</v>
      </c>
      <c r="E260" s="149"/>
      <c r="F260" s="43"/>
      <c r="G260" s="63">
        <v>18</v>
      </c>
      <c r="H260" s="62">
        <f>ROUND(J259*G260,2)</f>
        <v>0</v>
      </c>
      <c r="I260" s="46" t="str">
        <f>IF(ISBLANK('Modelo de oferta económica'!F260),"Es necesario completar el precio de esta partida, introduciendo un valor en la celda en naranja","")</f>
        <v>Es necesario completar el precio de esta partida, introduciendo un valor en la celda en naranja</v>
      </c>
    </row>
    <row r="261" spans="2:10" ht="53.25" customHeight="1" thickBot="1" x14ac:dyDescent="0.3">
      <c r="B261" s="150" t="s">
        <v>353</v>
      </c>
      <c r="C261" s="151"/>
      <c r="D261" s="151"/>
      <c r="E261" s="151"/>
      <c r="F261" s="151"/>
      <c r="G261" s="151"/>
      <c r="H261" s="152"/>
    </row>
    <row r="262" spans="2:10" ht="9.9499999999999993" customHeight="1" thickBot="1" x14ac:dyDescent="0.3">
      <c r="D262" s="7"/>
      <c r="E262"/>
      <c r="F262" s="25"/>
      <c r="G262"/>
      <c r="H262" s="1"/>
    </row>
    <row r="263" spans="2:10" ht="15.75" thickBot="1" x14ac:dyDescent="0.3">
      <c r="B263" s="141" t="s">
        <v>49</v>
      </c>
      <c r="C263" s="142"/>
      <c r="D263" s="142"/>
      <c r="E263" s="143"/>
      <c r="F263" s="29" t="s">
        <v>1</v>
      </c>
      <c r="G263" s="3" t="s">
        <v>2</v>
      </c>
      <c r="H263" s="23" t="s">
        <v>3</v>
      </c>
      <c r="J263" s="87">
        <f>ROUND(F264,2)</f>
        <v>0</v>
      </c>
    </row>
    <row r="264" spans="2:10" ht="15.75" thickBot="1" x14ac:dyDescent="0.3">
      <c r="B264" s="59" t="s">
        <v>168</v>
      </c>
      <c r="C264" s="60" t="s">
        <v>4</v>
      </c>
      <c r="D264" s="148" t="s">
        <v>173</v>
      </c>
      <c r="E264" s="149"/>
      <c r="F264" s="43"/>
      <c r="G264" s="63">
        <v>100</v>
      </c>
      <c r="H264" s="62">
        <f>ROUND(J263*G264,2)</f>
        <v>0</v>
      </c>
      <c r="I264" s="46" t="str">
        <f>IF(ISBLANK('Modelo de oferta económica'!F264),"Es necesario completar el precio de esta partida, introduciendo un valor en la celda en naranja","")</f>
        <v>Es necesario completar el precio de esta partida, introduciendo un valor en la celda en naranja</v>
      </c>
    </row>
    <row r="265" spans="2:10" ht="56.25" customHeight="1" thickBot="1" x14ac:dyDescent="0.3">
      <c r="B265" s="150" t="s">
        <v>172</v>
      </c>
      <c r="C265" s="151"/>
      <c r="D265" s="151"/>
      <c r="E265" s="151"/>
      <c r="F265" s="151"/>
      <c r="G265" s="151"/>
      <c r="H265" s="152"/>
    </row>
    <row r="266" spans="2:10" ht="9.9499999999999993" customHeight="1" thickBot="1" x14ac:dyDescent="0.3">
      <c r="D266" s="7"/>
      <c r="E266"/>
      <c r="F266" s="25"/>
      <c r="G266"/>
      <c r="H266" s="1"/>
    </row>
    <row r="267" spans="2:10" ht="15.75" thickBot="1" x14ac:dyDescent="0.3">
      <c r="B267" s="141" t="s">
        <v>49</v>
      </c>
      <c r="C267" s="142"/>
      <c r="D267" s="142"/>
      <c r="E267" s="143"/>
      <c r="F267" s="29" t="s">
        <v>19</v>
      </c>
      <c r="G267" s="3" t="s">
        <v>2</v>
      </c>
      <c r="H267" s="3" t="s">
        <v>3</v>
      </c>
      <c r="J267" s="87">
        <f>ROUND(F268,2)</f>
        <v>0</v>
      </c>
    </row>
    <row r="268" spans="2:10" ht="15.75" thickBot="1" x14ac:dyDescent="0.3">
      <c r="B268" s="59" t="s">
        <v>165</v>
      </c>
      <c r="C268" s="60" t="s">
        <v>169</v>
      </c>
      <c r="D268" s="148" t="s">
        <v>175</v>
      </c>
      <c r="E268" s="149"/>
      <c r="F268" s="43"/>
      <c r="G268" s="63">
        <v>371</v>
      </c>
      <c r="H268" s="62">
        <f>ROUND(J267*G268,2)</f>
        <v>0</v>
      </c>
      <c r="I268" s="46" t="str">
        <f>IF(ISBLANK('Modelo de oferta económica'!F268),"Es necesario completar el precio de esta partida, introduciendo un valor en la celda en naranja","")</f>
        <v>Es necesario completar el precio de esta partida, introduciendo un valor en la celda en naranja</v>
      </c>
    </row>
    <row r="269" spans="2:10" ht="48.75" customHeight="1" thickBot="1" x14ac:dyDescent="0.3">
      <c r="B269" s="150" t="s">
        <v>174</v>
      </c>
      <c r="C269" s="151"/>
      <c r="D269" s="151"/>
      <c r="E269" s="151"/>
      <c r="F269" s="151"/>
      <c r="G269" s="151"/>
      <c r="H269" s="152"/>
    </row>
    <row r="270" spans="2:10" ht="13.5" customHeight="1" x14ac:dyDescent="0.25">
      <c r="B270" s="6"/>
      <c r="C270" s="6"/>
      <c r="D270" s="6"/>
      <c r="E270" s="6"/>
      <c r="F270" s="6"/>
      <c r="G270" s="6"/>
      <c r="H270" s="6"/>
    </row>
    <row r="271" spans="2:10" ht="15.75" thickBot="1" x14ac:dyDescent="0.3">
      <c r="H271" s="82"/>
    </row>
    <row r="272" spans="2:10" ht="22.5" customHeight="1" thickBot="1" x14ac:dyDescent="0.3">
      <c r="B272" s="156" t="s">
        <v>10</v>
      </c>
      <c r="C272" s="157"/>
      <c r="D272" s="158" t="s">
        <v>178</v>
      </c>
      <c r="E272" s="159"/>
      <c r="F272" s="159"/>
      <c r="G272" s="159"/>
      <c r="H272" s="72">
        <f>+H275+H279+H283+H287+H291+H295+H299+H303+H307+H311+H315+H319+H323+H327+H331+H335</f>
        <v>0</v>
      </c>
      <c r="I272" s="44">
        <f xml:space="preserve"> COUNTIF(I275:I335,"Es necesario completar el precio de esta partida, introduciendo un valor en la celda en naranja")</f>
        <v>16</v>
      </c>
    </row>
    <row r="273" spans="2:10" ht="9.9499999999999993" customHeight="1" thickBot="1" x14ac:dyDescent="0.3">
      <c r="E273"/>
      <c r="F273" s="25"/>
      <c r="G273"/>
      <c r="H273" s="1"/>
    </row>
    <row r="274" spans="2:10" ht="15.75" thickBot="1" x14ac:dyDescent="0.3">
      <c r="B274" s="141" t="s">
        <v>49</v>
      </c>
      <c r="C274" s="142"/>
      <c r="D274" s="142"/>
      <c r="E274" s="143"/>
      <c r="F274" s="29" t="s">
        <v>19</v>
      </c>
      <c r="G274" s="3" t="s">
        <v>2</v>
      </c>
      <c r="H274" s="3" t="s">
        <v>3</v>
      </c>
      <c r="J274" s="87">
        <f>ROUND(F275,2)</f>
        <v>0</v>
      </c>
    </row>
    <row r="275" spans="2:10" ht="18" customHeight="1" thickBot="1" x14ac:dyDescent="0.3">
      <c r="B275" s="59" t="s">
        <v>179</v>
      </c>
      <c r="C275" s="60" t="s">
        <v>169</v>
      </c>
      <c r="D275" s="148" t="s">
        <v>195</v>
      </c>
      <c r="E275" s="149"/>
      <c r="F275" s="43"/>
      <c r="G275" s="63">
        <v>302.10000000000002</v>
      </c>
      <c r="H275" s="62">
        <f>ROUND(J274*G275,2)</f>
        <v>0</v>
      </c>
      <c r="I275" s="46" t="str">
        <f>IF(ISBLANK('Modelo de oferta económica'!F275),"Es necesario completar el precio de esta partida, introduciendo un valor en la celda en naranja","")</f>
        <v>Es necesario completar el precio de esta partida, introduciendo un valor en la celda en naranja</v>
      </c>
    </row>
    <row r="276" spans="2:10" ht="66.75" customHeight="1" thickBot="1" x14ac:dyDescent="0.3">
      <c r="B276" s="150" t="s">
        <v>354</v>
      </c>
      <c r="C276" s="151"/>
      <c r="D276" s="151"/>
      <c r="E276" s="151"/>
      <c r="F276" s="151"/>
      <c r="G276" s="151"/>
      <c r="H276" s="152"/>
    </row>
    <row r="277" spans="2:10" ht="9.9499999999999993" customHeight="1" thickBot="1" x14ac:dyDescent="0.3">
      <c r="D277" s="7"/>
      <c r="E277"/>
      <c r="F277" s="25"/>
      <c r="G277"/>
      <c r="H277" s="5"/>
    </row>
    <row r="278" spans="2:10" ht="15.75" thickBot="1" x14ac:dyDescent="0.3">
      <c r="B278" s="141" t="s">
        <v>49</v>
      </c>
      <c r="C278" s="142"/>
      <c r="D278" s="142"/>
      <c r="E278" s="143"/>
      <c r="F278" s="29" t="s">
        <v>19</v>
      </c>
      <c r="G278" s="3" t="s">
        <v>2</v>
      </c>
      <c r="H278" s="3" t="s">
        <v>3</v>
      </c>
      <c r="J278" s="87">
        <f>ROUND(F279,2)</f>
        <v>0</v>
      </c>
    </row>
    <row r="279" spans="2:10" ht="18" customHeight="1" thickBot="1" x14ac:dyDescent="0.3">
      <c r="B279" s="59" t="s">
        <v>180</v>
      </c>
      <c r="C279" s="60" t="s">
        <v>5</v>
      </c>
      <c r="D279" s="148" t="s">
        <v>196</v>
      </c>
      <c r="E279" s="149"/>
      <c r="F279" s="43"/>
      <c r="G279" s="63">
        <v>10</v>
      </c>
      <c r="H279" s="62">
        <f>ROUND(J278*G279,2)</f>
        <v>0</v>
      </c>
      <c r="I279" s="46" t="str">
        <f>IF(ISBLANK('Modelo de oferta económica'!F279),"Es necesario completar el precio de esta partida, introduciendo un valor en la celda en naranja","")</f>
        <v>Es necesario completar el precio de esta partida, introduciendo un valor en la celda en naranja</v>
      </c>
    </row>
    <row r="280" spans="2:10" ht="53.25" customHeight="1" thickBot="1" x14ac:dyDescent="0.3">
      <c r="B280" s="150" t="s">
        <v>355</v>
      </c>
      <c r="C280" s="151"/>
      <c r="D280" s="151"/>
      <c r="E280" s="151"/>
      <c r="F280" s="151"/>
      <c r="G280" s="151"/>
      <c r="H280" s="152"/>
    </row>
    <row r="281" spans="2:10" ht="9.9499999999999993" customHeight="1" thickBot="1" x14ac:dyDescent="0.3">
      <c r="D281" s="7"/>
      <c r="E281"/>
      <c r="F281" s="25"/>
      <c r="G281"/>
      <c r="H281" s="1"/>
    </row>
    <row r="282" spans="2:10" ht="15.75" thickBot="1" x14ac:dyDescent="0.3">
      <c r="B282" s="141" t="s">
        <v>49</v>
      </c>
      <c r="C282" s="142"/>
      <c r="D282" s="142"/>
      <c r="E282" s="143"/>
      <c r="F282" s="29" t="s">
        <v>1</v>
      </c>
      <c r="G282" s="3" t="s">
        <v>2</v>
      </c>
      <c r="H282" s="23" t="s">
        <v>3</v>
      </c>
      <c r="J282" s="87">
        <f>ROUND(F283,2)</f>
        <v>0</v>
      </c>
    </row>
    <row r="283" spans="2:10" ht="17.25" customHeight="1" thickBot="1" x14ac:dyDescent="0.3">
      <c r="B283" s="59" t="s">
        <v>181</v>
      </c>
      <c r="C283" s="60" t="s">
        <v>5</v>
      </c>
      <c r="D283" s="148" t="s">
        <v>198</v>
      </c>
      <c r="E283" s="149"/>
      <c r="F283" s="43"/>
      <c r="G283" s="63">
        <v>60</v>
      </c>
      <c r="H283" s="62">
        <f>ROUND(J282*G283,2)</f>
        <v>0</v>
      </c>
      <c r="I283" s="46" t="str">
        <f>IF(ISBLANK('Modelo de oferta económica'!F283),"Es necesario completar el precio de esta partida, introduciendo un valor en la celda en naranja","")</f>
        <v>Es necesario completar el precio de esta partida, introduciendo un valor en la celda en naranja</v>
      </c>
    </row>
    <row r="284" spans="2:10" ht="75" customHeight="1" thickBot="1" x14ac:dyDescent="0.3">
      <c r="B284" s="150" t="s">
        <v>197</v>
      </c>
      <c r="C284" s="151"/>
      <c r="D284" s="151"/>
      <c r="E284" s="151"/>
      <c r="F284" s="151"/>
      <c r="G284" s="151"/>
      <c r="H284" s="152"/>
    </row>
    <row r="285" spans="2:10" ht="9.9499999999999993" customHeight="1" thickBot="1" x14ac:dyDescent="0.3">
      <c r="D285" s="7"/>
      <c r="E285"/>
      <c r="F285" s="25"/>
      <c r="G285"/>
      <c r="H285" s="1"/>
    </row>
    <row r="286" spans="2:10" ht="15.75" thickBot="1" x14ac:dyDescent="0.3">
      <c r="B286" s="141" t="s">
        <v>49</v>
      </c>
      <c r="C286" s="142"/>
      <c r="D286" s="142"/>
      <c r="E286" s="143"/>
      <c r="F286" s="29" t="s">
        <v>1</v>
      </c>
      <c r="G286" s="3" t="s">
        <v>2</v>
      </c>
      <c r="H286" s="23" t="s">
        <v>3</v>
      </c>
      <c r="J286" s="87">
        <f>ROUND(F287,2)</f>
        <v>0</v>
      </c>
    </row>
    <row r="287" spans="2:10" ht="18.75" customHeight="1" thickBot="1" x14ac:dyDescent="0.3">
      <c r="B287" s="59" t="s">
        <v>182</v>
      </c>
      <c r="C287" s="60" t="s">
        <v>4</v>
      </c>
      <c r="D287" s="148" t="s">
        <v>200</v>
      </c>
      <c r="E287" s="149"/>
      <c r="F287" s="43"/>
      <c r="G287" s="63">
        <v>200</v>
      </c>
      <c r="H287" s="62">
        <f>ROUND(J286*G287,2)</f>
        <v>0</v>
      </c>
      <c r="I287" s="46" t="str">
        <f>IF(ISBLANK('Modelo de oferta económica'!F287),"Es necesario completar el precio de esta partida, introduciendo un valor en la celda en naranja","")</f>
        <v>Es necesario completar el precio de esta partida, introduciendo un valor en la celda en naranja</v>
      </c>
    </row>
    <row r="288" spans="2:10" ht="25.5" customHeight="1" thickBot="1" x14ac:dyDescent="0.3">
      <c r="B288" s="150" t="s">
        <v>199</v>
      </c>
      <c r="C288" s="151"/>
      <c r="D288" s="151"/>
      <c r="E288" s="151"/>
      <c r="F288" s="151"/>
      <c r="G288" s="151"/>
      <c r="H288" s="152"/>
    </row>
    <row r="289" spans="2:10" ht="9.9499999999999993" customHeight="1" thickBot="1" x14ac:dyDescent="0.3">
      <c r="B289" s="160"/>
      <c r="C289" s="160"/>
      <c r="D289" s="160"/>
      <c r="E289" s="160"/>
      <c r="F289" s="30"/>
      <c r="G289" s="4"/>
      <c r="H289" s="21"/>
    </row>
    <row r="290" spans="2:10" ht="15.75" thickBot="1" x14ac:dyDescent="0.3">
      <c r="B290" s="141" t="s">
        <v>49</v>
      </c>
      <c r="C290" s="142"/>
      <c r="D290" s="142"/>
      <c r="E290" s="143"/>
      <c r="F290" s="29" t="s">
        <v>1</v>
      </c>
      <c r="G290" s="3" t="s">
        <v>2</v>
      </c>
      <c r="H290" s="23" t="s">
        <v>3</v>
      </c>
      <c r="J290" s="87">
        <f>ROUND(F291,2)</f>
        <v>0</v>
      </c>
    </row>
    <row r="291" spans="2:10" ht="18" customHeight="1" thickBot="1" x14ac:dyDescent="0.3">
      <c r="B291" s="59" t="s">
        <v>183</v>
      </c>
      <c r="C291" s="60" t="s">
        <v>4</v>
      </c>
      <c r="D291" s="148" t="s">
        <v>202</v>
      </c>
      <c r="E291" s="149"/>
      <c r="F291" s="43"/>
      <c r="G291" s="63">
        <v>704</v>
      </c>
      <c r="H291" s="62">
        <f>ROUND(J290*G291,2)</f>
        <v>0</v>
      </c>
      <c r="I291" s="46" t="str">
        <f>IF(ISBLANK('Modelo de oferta económica'!F291),"Es necesario completar el precio de esta partida, introduciendo un valor en la celda en naranja","")</f>
        <v>Es necesario completar el precio de esta partida, introduciendo un valor en la celda en naranja</v>
      </c>
    </row>
    <row r="292" spans="2:10" ht="30" customHeight="1" thickBot="1" x14ac:dyDescent="0.3">
      <c r="B292" s="150" t="s">
        <v>201</v>
      </c>
      <c r="C292" s="151"/>
      <c r="D292" s="151"/>
      <c r="E292" s="151"/>
      <c r="F292" s="151"/>
      <c r="G292" s="151"/>
      <c r="H292" s="152"/>
    </row>
    <row r="293" spans="2:10" ht="9.9499999999999993" customHeight="1" thickBot="1" x14ac:dyDescent="0.3">
      <c r="D293" s="7"/>
      <c r="E293"/>
      <c r="F293" s="25"/>
      <c r="G293"/>
      <c r="H293" s="1"/>
    </row>
    <row r="294" spans="2:10" ht="15.75" thickBot="1" x14ac:dyDescent="0.3">
      <c r="B294" s="141" t="s">
        <v>49</v>
      </c>
      <c r="C294" s="142"/>
      <c r="D294" s="142"/>
      <c r="E294" s="143"/>
      <c r="F294" s="29" t="s">
        <v>1</v>
      </c>
      <c r="G294" s="3" t="s">
        <v>2</v>
      </c>
      <c r="H294" s="23" t="s">
        <v>3</v>
      </c>
      <c r="J294" s="87">
        <f>ROUND(F295,2)</f>
        <v>0</v>
      </c>
    </row>
    <row r="295" spans="2:10" ht="15.75" thickBot="1" x14ac:dyDescent="0.3">
      <c r="B295" s="59" t="s">
        <v>184</v>
      </c>
      <c r="C295" s="60" t="s">
        <v>5</v>
      </c>
      <c r="D295" s="148" t="s">
        <v>204</v>
      </c>
      <c r="E295" s="149"/>
      <c r="F295" s="43"/>
      <c r="G295" s="63">
        <v>12</v>
      </c>
      <c r="H295" s="62">
        <f>ROUND(J294*G295,2)</f>
        <v>0</v>
      </c>
      <c r="I295" s="46" t="str">
        <f>IF(ISBLANK('Modelo de oferta económica'!F295),"Es necesario completar el precio de esta partida, introduciendo un valor en la celda en naranja","")</f>
        <v>Es necesario completar el precio de esta partida, introduciendo un valor en la celda en naranja</v>
      </c>
    </row>
    <row r="296" spans="2:10" ht="39.75" customHeight="1" thickBot="1" x14ac:dyDescent="0.3">
      <c r="B296" s="150" t="s">
        <v>203</v>
      </c>
      <c r="C296" s="151"/>
      <c r="D296" s="151"/>
      <c r="E296" s="151"/>
      <c r="F296" s="151"/>
      <c r="G296" s="151"/>
      <c r="H296" s="152"/>
    </row>
    <row r="297" spans="2:10" ht="9.9499999999999993" customHeight="1" thickBot="1" x14ac:dyDescent="0.3">
      <c r="D297" s="7"/>
      <c r="E297"/>
      <c r="F297" s="25"/>
      <c r="G297"/>
      <c r="H297" s="1"/>
    </row>
    <row r="298" spans="2:10" ht="15.75" thickBot="1" x14ac:dyDescent="0.3">
      <c r="B298" s="141" t="s">
        <v>49</v>
      </c>
      <c r="C298" s="142"/>
      <c r="D298" s="142"/>
      <c r="E298" s="143"/>
      <c r="F298" s="29" t="s">
        <v>1</v>
      </c>
      <c r="G298" s="3" t="s">
        <v>2</v>
      </c>
      <c r="H298" s="23" t="s">
        <v>3</v>
      </c>
      <c r="J298" s="87">
        <f>ROUND(F299,2)</f>
        <v>0</v>
      </c>
    </row>
    <row r="299" spans="2:10" ht="15.75" thickBot="1" x14ac:dyDescent="0.3">
      <c r="B299" s="59" t="s">
        <v>185</v>
      </c>
      <c r="C299" s="60" t="s">
        <v>5</v>
      </c>
      <c r="D299" s="148" t="s">
        <v>206</v>
      </c>
      <c r="E299" s="149"/>
      <c r="F299" s="43"/>
      <c r="G299" s="63">
        <v>102</v>
      </c>
      <c r="H299" s="62">
        <f>ROUND(J298*G299,2)</f>
        <v>0</v>
      </c>
      <c r="I299" s="46" t="str">
        <f>IF(ISBLANK('Modelo de oferta económica'!F299),"Es necesario completar el precio de esta partida, introduciendo un valor en la celda en naranja","")</f>
        <v>Es necesario completar el precio de esta partida, introduciendo un valor en la celda en naranja</v>
      </c>
    </row>
    <row r="300" spans="2:10" ht="36.75" customHeight="1" thickBot="1" x14ac:dyDescent="0.3">
      <c r="B300" s="150" t="s">
        <v>205</v>
      </c>
      <c r="C300" s="151"/>
      <c r="D300" s="151"/>
      <c r="E300" s="151"/>
      <c r="F300" s="151"/>
      <c r="G300" s="151"/>
      <c r="H300" s="152"/>
    </row>
    <row r="301" spans="2:10" ht="9.9499999999999993" customHeight="1" thickBot="1" x14ac:dyDescent="0.3">
      <c r="D301" s="7"/>
      <c r="E301"/>
      <c r="F301" s="25"/>
      <c r="G301"/>
      <c r="H301" s="1"/>
    </row>
    <row r="302" spans="2:10" ht="15.75" thickBot="1" x14ac:dyDescent="0.3">
      <c r="B302" s="141" t="s">
        <v>49</v>
      </c>
      <c r="C302" s="142"/>
      <c r="D302" s="142"/>
      <c r="E302" s="143"/>
      <c r="F302" s="29" t="s">
        <v>1</v>
      </c>
      <c r="G302" s="3" t="s">
        <v>2</v>
      </c>
      <c r="H302" s="23" t="s">
        <v>3</v>
      </c>
      <c r="J302" s="87">
        <f>ROUND(F303,2)</f>
        <v>0</v>
      </c>
    </row>
    <row r="303" spans="2:10" ht="15.75" thickBot="1" x14ac:dyDescent="0.3">
      <c r="B303" s="59" t="s">
        <v>186</v>
      </c>
      <c r="C303" s="60" t="s">
        <v>5</v>
      </c>
      <c r="D303" s="148" t="s">
        <v>208</v>
      </c>
      <c r="E303" s="149"/>
      <c r="F303" s="43"/>
      <c r="G303" s="63">
        <v>64</v>
      </c>
      <c r="H303" s="62">
        <f>ROUND(J302*G303,2)</f>
        <v>0</v>
      </c>
      <c r="I303" s="46" t="str">
        <f>IF(ISBLANK('Modelo de oferta económica'!F303),"Es necesario completar el precio de esta partida, introduciendo un valor en la celda en naranja","")</f>
        <v>Es necesario completar el precio de esta partida, introduciendo un valor en la celda en naranja</v>
      </c>
    </row>
    <row r="304" spans="2:10" ht="26.25" customHeight="1" thickBot="1" x14ac:dyDescent="0.3">
      <c r="B304" s="150" t="s">
        <v>207</v>
      </c>
      <c r="C304" s="151"/>
      <c r="D304" s="151"/>
      <c r="E304" s="151"/>
      <c r="F304" s="151"/>
      <c r="G304" s="151"/>
      <c r="H304" s="152"/>
    </row>
    <row r="305" spans="2:10" ht="9.9499999999999993" customHeight="1" thickBot="1" x14ac:dyDescent="0.3">
      <c r="D305" s="7"/>
      <c r="E305"/>
      <c r="F305" s="25"/>
      <c r="G305"/>
      <c r="H305" s="1"/>
    </row>
    <row r="306" spans="2:10" ht="15.75" thickBot="1" x14ac:dyDescent="0.3">
      <c r="B306" s="141" t="s">
        <v>49</v>
      </c>
      <c r="C306" s="142"/>
      <c r="D306" s="142"/>
      <c r="E306" s="143"/>
      <c r="F306" s="29" t="s">
        <v>1</v>
      </c>
      <c r="G306" s="3" t="s">
        <v>2</v>
      </c>
      <c r="H306" s="23" t="s">
        <v>3</v>
      </c>
      <c r="J306" s="87">
        <f>ROUND(F307,2)</f>
        <v>0</v>
      </c>
    </row>
    <row r="307" spans="2:10" ht="15.75" thickBot="1" x14ac:dyDescent="0.3">
      <c r="B307" s="59" t="s">
        <v>187</v>
      </c>
      <c r="C307" s="60" t="s">
        <v>4</v>
      </c>
      <c r="D307" s="148" t="s">
        <v>331</v>
      </c>
      <c r="E307" s="149"/>
      <c r="F307" s="43"/>
      <c r="G307" s="63">
        <v>174</v>
      </c>
      <c r="H307" s="62">
        <f>ROUND(J306*G307,2)</f>
        <v>0</v>
      </c>
      <c r="I307" s="46" t="str">
        <f>IF(ISBLANK('Modelo de oferta económica'!F307),"Es necesario completar el precio de esta partida, introduciendo un valor en la celda en naranja","")</f>
        <v>Es necesario completar el precio de esta partida, introduciendo un valor en la celda en naranja</v>
      </c>
    </row>
    <row r="308" spans="2:10" ht="36.75" customHeight="1" thickBot="1" x14ac:dyDescent="0.3">
      <c r="B308" s="150" t="s">
        <v>209</v>
      </c>
      <c r="C308" s="151"/>
      <c r="D308" s="151"/>
      <c r="E308" s="151"/>
      <c r="F308" s="151"/>
      <c r="G308" s="151"/>
      <c r="H308" s="152"/>
    </row>
    <row r="309" spans="2:10" ht="9.9499999999999993" customHeight="1" thickBot="1" x14ac:dyDescent="0.3">
      <c r="D309" s="7"/>
      <c r="E309"/>
      <c r="F309" s="25"/>
      <c r="G309"/>
      <c r="H309" s="1"/>
    </row>
    <row r="310" spans="2:10" ht="15.75" thickBot="1" x14ac:dyDescent="0.3">
      <c r="B310" s="141" t="s">
        <v>49</v>
      </c>
      <c r="C310" s="142"/>
      <c r="D310" s="142"/>
      <c r="E310" s="143"/>
      <c r="F310" s="29" t="s">
        <v>1</v>
      </c>
      <c r="G310" s="3" t="s">
        <v>2</v>
      </c>
      <c r="H310" s="23" t="s">
        <v>3</v>
      </c>
      <c r="J310" s="87">
        <f>ROUND(F311,2)</f>
        <v>0</v>
      </c>
    </row>
    <row r="311" spans="2:10" ht="15.75" thickBot="1" x14ac:dyDescent="0.3">
      <c r="B311" s="59" t="s">
        <v>188</v>
      </c>
      <c r="C311" s="60" t="s">
        <v>4</v>
      </c>
      <c r="D311" s="148" t="s">
        <v>332</v>
      </c>
      <c r="E311" s="149"/>
      <c r="F311" s="43"/>
      <c r="G311" s="63">
        <v>58</v>
      </c>
      <c r="H311" s="62">
        <f>ROUND(J310*G311,2)</f>
        <v>0</v>
      </c>
      <c r="I311" s="46" t="str">
        <f>IF(ISBLANK('Modelo de oferta económica'!F311),"Es necesario completar el precio de esta partida, introduciendo un valor en la celda en naranja","")</f>
        <v>Es necesario completar el precio de esta partida, introduciendo un valor en la celda en naranja</v>
      </c>
    </row>
    <row r="312" spans="2:10" ht="37.5" customHeight="1" thickBot="1" x14ac:dyDescent="0.3">
      <c r="B312" s="150" t="s">
        <v>210</v>
      </c>
      <c r="C312" s="151"/>
      <c r="D312" s="151"/>
      <c r="E312" s="151"/>
      <c r="F312" s="151"/>
      <c r="G312" s="151"/>
      <c r="H312" s="152"/>
    </row>
    <row r="313" spans="2:10" ht="9.9499999999999993" customHeight="1" thickBot="1" x14ac:dyDescent="0.3">
      <c r="D313" s="7"/>
      <c r="E313"/>
      <c r="F313" s="25"/>
      <c r="G313"/>
      <c r="H313" s="22"/>
    </row>
    <row r="314" spans="2:10" ht="15.75" thickBot="1" x14ac:dyDescent="0.3">
      <c r="B314" s="141" t="s">
        <v>49</v>
      </c>
      <c r="C314" s="142"/>
      <c r="D314" s="142"/>
      <c r="E314" s="143"/>
      <c r="F314" s="29" t="s">
        <v>19</v>
      </c>
      <c r="G314" s="3" t="s">
        <v>2</v>
      </c>
      <c r="H314" s="3" t="s">
        <v>3</v>
      </c>
      <c r="J314" s="87">
        <f>ROUND(F315,2)</f>
        <v>0</v>
      </c>
    </row>
    <row r="315" spans="2:10" ht="18" customHeight="1" thickBot="1" x14ac:dyDescent="0.3">
      <c r="B315" s="59" t="s">
        <v>189</v>
      </c>
      <c r="C315" s="60" t="s">
        <v>4</v>
      </c>
      <c r="D315" s="148" t="s">
        <v>333</v>
      </c>
      <c r="E315" s="149"/>
      <c r="F315" s="43"/>
      <c r="G315" s="63">
        <v>538</v>
      </c>
      <c r="H315" s="62">
        <f>ROUND(J314*G315,2)</f>
        <v>0</v>
      </c>
      <c r="I315" s="46" t="str">
        <f>IF(ISBLANK('Modelo de oferta económica'!F315),"Es necesario completar el precio de esta partida, introduciendo un valor en la celda en naranja","")</f>
        <v>Es necesario completar el precio de esta partida, introduciendo un valor en la celda en naranja</v>
      </c>
    </row>
    <row r="316" spans="2:10" ht="40.5" customHeight="1" thickBot="1" x14ac:dyDescent="0.3">
      <c r="B316" s="150" t="s">
        <v>211</v>
      </c>
      <c r="C316" s="151"/>
      <c r="D316" s="151"/>
      <c r="E316" s="151"/>
      <c r="F316" s="151"/>
      <c r="G316" s="151"/>
      <c r="H316" s="152"/>
    </row>
    <row r="317" spans="2:10" ht="9.9499999999999993" customHeight="1" thickBot="1" x14ac:dyDescent="0.3">
      <c r="D317" s="7"/>
      <c r="E317"/>
      <c r="F317" s="25"/>
      <c r="G317"/>
      <c r="H317" s="22"/>
    </row>
    <row r="318" spans="2:10" ht="15.75" thickBot="1" x14ac:dyDescent="0.3">
      <c r="B318" s="141" t="s">
        <v>49</v>
      </c>
      <c r="C318" s="142"/>
      <c r="D318" s="142"/>
      <c r="E318" s="143"/>
      <c r="F318" s="29" t="s">
        <v>1</v>
      </c>
      <c r="G318" s="3" t="s">
        <v>2</v>
      </c>
      <c r="H318" s="23" t="s">
        <v>3</v>
      </c>
      <c r="J318" s="87">
        <f>ROUND(F319,2)</f>
        <v>0</v>
      </c>
    </row>
    <row r="319" spans="2:10" ht="18" customHeight="1" thickBot="1" x14ac:dyDescent="0.3">
      <c r="B319" s="59" t="s">
        <v>190</v>
      </c>
      <c r="C319" s="60" t="s">
        <v>4</v>
      </c>
      <c r="D319" s="148" t="s">
        <v>334</v>
      </c>
      <c r="E319" s="149"/>
      <c r="F319" s="43"/>
      <c r="G319" s="63">
        <v>255</v>
      </c>
      <c r="H319" s="62">
        <f>ROUND(J318*G319,2)</f>
        <v>0</v>
      </c>
      <c r="I319" s="46" t="str">
        <f>IF(ISBLANK('Modelo de oferta económica'!F319),"Es necesario completar el precio de esta partida, introduciendo un valor en la celda en naranja","")</f>
        <v>Es necesario completar el precio de esta partida, introduciendo un valor en la celda en naranja</v>
      </c>
    </row>
    <row r="320" spans="2:10" ht="40.5" customHeight="1" thickBot="1" x14ac:dyDescent="0.3">
      <c r="B320" s="150" t="s">
        <v>212</v>
      </c>
      <c r="C320" s="151"/>
      <c r="D320" s="151"/>
      <c r="E320" s="151"/>
      <c r="F320" s="151"/>
      <c r="G320" s="151"/>
      <c r="H320" s="152"/>
    </row>
    <row r="321" spans="2:10" ht="9.9499999999999993" customHeight="1" thickBot="1" x14ac:dyDescent="0.3">
      <c r="D321" s="7"/>
      <c r="E321"/>
      <c r="F321" s="25"/>
      <c r="G321"/>
      <c r="H321" s="22"/>
    </row>
    <row r="322" spans="2:10" ht="15.75" thickBot="1" x14ac:dyDescent="0.3">
      <c r="B322" s="141" t="s">
        <v>49</v>
      </c>
      <c r="C322" s="142"/>
      <c r="D322" s="142"/>
      <c r="E322" s="143"/>
      <c r="F322" s="29" t="s">
        <v>1</v>
      </c>
      <c r="G322" s="3" t="s">
        <v>2</v>
      </c>
      <c r="H322" s="23" t="s">
        <v>3</v>
      </c>
      <c r="J322" s="87">
        <f>ROUND(F323,2)</f>
        <v>0</v>
      </c>
    </row>
    <row r="323" spans="2:10" ht="18" customHeight="1" thickBot="1" x14ac:dyDescent="0.3">
      <c r="B323" s="59" t="s">
        <v>191</v>
      </c>
      <c r="C323" s="60" t="s">
        <v>4</v>
      </c>
      <c r="D323" s="148" t="s">
        <v>335</v>
      </c>
      <c r="E323" s="149"/>
      <c r="F323" s="43"/>
      <c r="G323" s="63">
        <v>507</v>
      </c>
      <c r="H323" s="62">
        <f>ROUND(J322*G323,2)</f>
        <v>0</v>
      </c>
      <c r="I323" s="46" t="str">
        <f>IF(ISBLANK('Modelo de oferta económica'!F323),"Es necesario completar el precio de esta partida, introduciendo un valor en la celda en naranja","")</f>
        <v>Es necesario completar el precio de esta partida, introduciendo un valor en la celda en naranja</v>
      </c>
    </row>
    <row r="324" spans="2:10" ht="39.75" customHeight="1" thickBot="1" x14ac:dyDescent="0.3">
      <c r="B324" s="150" t="s">
        <v>213</v>
      </c>
      <c r="C324" s="151"/>
      <c r="D324" s="151"/>
      <c r="E324" s="151"/>
      <c r="F324" s="151"/>
      <c r="G324" s="151"/>
      <c r="H324" s="152"/>
    </row>
    <row r="325" spans="2:10" ht="9.9499999999999993" customHeight="1" thickBot="1" x14ac:dyDescent="0.3">
      <c r="D325" s="7"/>
      <c r="E325"/>
      <c r="F325" s="25"/>
      <c r="G325"/>
      <c r="H325" s="22"/>
    </row>
    <row r="326" spans="2:10" ht="15.75" thickBot="1" x14ac:dyDescent="0.3">
      <c r="B326" s="141" t="s">
        <v>49</v>
      </c>
      <c r="C326" s="142"/>
      <c r="D326" s="142"/>
      <c r="E326" s="143"/>
      <c r="F326" s="29" t="s">
        <v>19</v>
      </c>
      <c r="G326" s="3" t="s">
        <v>2</v>
      </c>
      <c r="H326" s="3" t="s">
        <v>3</v>
      </c>
      <c r="J326" s="87">
        <f>ROUND(F327,2)</f>
        <v>0</v>
      </c>
    </row>
    <row r="327" spans="2:10" ht="18" customHeight="1" thickBot="1" x14ac:dyDescent="0.3">
      <c r="B327" s="59" t="s">
        <v>192</v>
      </c>
      <c r="C327" s="60" t="s">
        <v>4</v>
      </c>
      <c r="D327" s="148" t="s">
        <v>336</v>
      </c>
      <c r="E327" s="149"/>
      <c r="F327" s="43"/>
      <c r="G327" s="63">
        <v>250</v>
      </c>
      <c r="H327" s="62">
        <f>ROUND(J326*G327,2)</f>
        <v>0</v>
      </c>
      <c r="I327" s="46" t="str">
        <f>IF(ISBLANK('Modelo de oferta económica'!F327),"Es necesario completar el precio de esta partida, introduciendo un valor en la celda en naranja","")</f>
        <v>Es necesario completar el precio de esta partida, introduciendo un valor en la celda en naranja</v>
      </c>
    </row>
    <row r="328" spans="2:10" ht="39.75" customHeight="1" thickBot="1" x14ac:dyDescent="0.3">
      <c r="B328" s="150" t="s">
        <v>214</v>
      </c>
      <c r="C328" s="151"/>
      <c r="D328" s="151"/>
      <c r="E328" s="151"/>
      <c r="F328" s="151"/>
      <c r="G328" s="151"/>
      <c r="H328" s="152"/>
    </row>
    <row r="329" spans="2:10" ht="9.9499999999999993" customHeight="1" thickBot="1" x14ac:dyDescent="0.3">
      <c r="D329" s="7"/>
      <c r="E329"/>
      <c r="F329" s="25"/>
      <c r="G329"/>
      <c r="H329" s="22"/>
    </row>
    <row r="330" spans="2:10" ht="15.75" thickBot="1" x14ac:dyDescent="0.3">
      <c r="B330" s="141" t="s">
        <v>49</v>
      </c>
      <c r="C330" s="142"/>
      <c r="D330" s="142"/>
      <c r="E330" s="143"/>
      <c r="F330" s="29" t="s">
        <v>1</v>
      </c>
      <c r="G330" s="3" t="s">
        <v>2</v>
      </c>
      <c r="H330" s="23" t="s">
        <v>3</v>
      </c>
      <c r="J330" s="87">
        <f>ROUND(F331,2)</f>
        <v>0</v>
      </c>
    </row>
    <row r="331" spans="2:10" ht="18" customHeight="1" thickBot="1" x14ac:dyDescent="0.3">
      <c r="B331" s="59" t="s">
        <v>193</v>
      </c>
      <c r="C331" s="60" t="s">
        <v>4</v>
      </c>
      <c r="D331" s="148" t="s">
        <v>337</v>
      </c>
      <c r="E331" s="149"/>
      <c r="F331" s="43"/>
      <c r="G331" s="63">
        <v>868</v>
      </c>
      <c r="H331" s="62">
        <f>ROUND(J330*G331,2)</f>
        <v>0</v>
      </c>
      <c r="I331" s="46" t="str">
        <f>IF(ISBLANK('Modelo de oferta económica'!F331),"Es necesario completar el precio de esta partida, introduciendo un valor en la celda en naranja","")</f>
        <v>Es necesario completar el precio de esta partida, introduciendo un valor en la celda en naranja</v>
      </c>
    </row>
    <row r="332" spans="2:10" ht="42" customHeight="1" thickBot="1" x14ac:dyDescent="0.3">
      <c r="B332" s="150" t="s">
        <v>215</v>
      </c>
      <c r="C332" s="151"/>
      <c r="D332" s="151"/>
      <c r="E332" s="151"/>
      <c r="F332" s="151"/>
      <c r="G332" s="151"/>
      <c r="H332" s="152"/>
    </row>
    <row r="333" spans="2:10" ht="9.9499999999999993" customHeight="1" thickBot="1" x14ac:dyDescent="0.3">
      <c r="B333" s="10"/>
      <c r="C333" s="10"/>
      <c r="D333" s="10"/>
      <c r="E333" s="10"/>
      <c r="F333" s="10"/>
      <c r="G333" s="10"/>
      <c r="H333" s="10"/>
    </row>
    <row r="334" spans="2:10" ht="15.75" thickBot="1" x14ac:dyDescent="0.3">
      <c r="B334" s="141" t="s">
        <v>49</v>
      </c>
      <c r="C334" s="142"/>
      <c r="D334" s="142"/>
      <c r="E334" s="143"/>
      <c r="F334" s="29" t="s">
        <v>1</v>
      </c>
      <c r="G334" s="3" t="s">
        <v>2</v>
      </c>
      <c r="H334" s="3" t="s">
        <v>3</v>
      </c>
      <c r="J334" s="87">
        <f>ROUND(F335,2)</f>
        <v>0</v>
      </c>
    </row>
    <row r="335" spans="2:10" ht="15.75" thickBot="1" x14ac:dyDescent="0.3">
      <c r="B335" s="59" t="s">
        <v>194</v>
      </c>
      <c r="C335" s="60" t="s">
        <v>4</v>
      </c>
      <c r="D335" s="148" t="s">
        <v>217</v>
      </c>
      <c r="E335" s="149"/>
      <c r="F335" s="43"/>
      <c r="G335" s="63">
        <v>402</v>
      </c>
      <c r="H335" s="62">
        <f>ROUND(J334*G335,2)</f>
        <v>0</v>
      </c>
      <c r="I335" s="46" t="str">
        <f>IF(ISBLANK('Modelo de oferta económica'!F335),"Es necesario completar el precio de esta partida, introduciendo un valor en la celda en naranja","")</f>
        <v>Es necesario completar el precio de esta partida, introduciendo un valor en la celda en naranja</v>
      </c>
    </row>
    <row r="336" spans="2:10" ht="47.25" customHeight="1" thickBot="1" x14ac:dyDescent="0.3">
      <c r="B336" s="150" t="s">
        <v>216</v>
      </c>
      <c r="C336" s="151"/>
      <c r="D336" s="151"/>
      <c r="E336" s="151"/>
      <c r="F336" s="151"/>
      <c r="G336" s="151"/>
      <c r="H336" s="152"/>
    </row>
    <row r="337" spans="2:10" ht="18.75" customHeight="1" x14ac:dyDescent="0.25">
      <c r="B337" s="6"/>
      <c r="C337" s="6"/>
      <c r="D337" s="6"/>
      <c r="E337" s="6"/>
      <c r="F337" s="6"/>
      <c r="G337" s="6"/>
      <c r="H337" s="6"/>
    </row>
    <row r="338" spans="2:10" ht="15.75" thickBot="1" x14ac:dyDescent="0.3">
      <c r="H338" s="82"/>
    </row>
    <row r="339" spans="2:10" ht="22.5" customHeight="1" thickBot="1" x14ac:dyDescent="0.3">
      <c r="B339" s="156" t="s">
        <v>11</v>
      </c>
      <c r="C339" s="157"/>
      <c r="D339" s="158" t="s">
        <v>219</v>
      </c>
      <c r="E339" s="159"/>
      <c r="F339" s="159"/>
      <c r="G339" s="159"/>
      <c r="H339" s="72">
        <f>+H342+H346+H350+H354+H358+H362+H366+H370+H374</f>
        <v>0</v>
      </c>
      <c r="I339" s="44">
        <f xml:space="preserve"> COUNTIF(I342:I375,"Es necesario completar el precio de esta partida, introduciendo un valor en la celda en naranja")</f>
        <v>9</v>
      </c>
    </row>
    <row r="340" spans="2:10" ht="9.9499999999999993" customHeight="1" thickBot="1" x14ac:dyDescent="0.3">
      <c r="E340"/>
      <c r="F340" s="25"/>
      <c r="G340"/>
      <c r="H340" s="1"/>
    </row>
    <row r="341" spans="2:10" ht="15.75" thickBot="1" x14ac:dyDescent="0.3">
      <c r="B341" s="141" t="s">
        <v>49</v>
      </c>
      <c r="C341" s="142"/>
      <c r="D341" s="142"/>
      <c r="E341" s="143"/>
      <c r="F341" s="29" t="s">
        <v>19</v>
      </c>
      <c r="G341" s="3" t="s">
        <v>2</v>
      </c>
      <c r="H341" s="3" t="s">
        <v>3</v>
      </c>
      <c r="J341" s="87">
        <f>ROUND(F342,2)</f>
        <v>0</v>
      </c>
    </row>
    <row r="342" spans="2:10" ht="17.25" customHeight="1" thickBot="1" x14ac:dyDescent="0.3">
      <c r="B342" s="59" t="s">
        <v>220</v>
      </c>
      <c r="C342" s="60" t="s">
        <v>5</v>
      </c>
      <c r="D342" s="148" t="s">
        <v>230</v>
      </c>
      <c r="E342" s="149"/>
      <c r="F342" s="43"/>
      <c r="G342" s="63">
        <v>45</v>
      </c>
      <c r="H342" s="62">
        <f>ROUND(J341*G342,2)</f>
        <v>0</v>
      </c>
      <c r="I342" s="46" t="str">
        <f>IF(ISBLANK('Modelo de oferta económica'!F342),"Es necesario completar el precio de esta partida, introduciendo un valor en la celda en naranja","")</f>
        <v>Es necesario completar el precio de esta partida, introduciendo un valor en la celda en naranja</v>
      </c>
    </row>
    <row r="343" spans="2:10" ht="42" customHeight="1" thickBot="1" x14ac:dyDescent="0.3">
      <c r="B343" s="150" t="s">
        <v>229</v>
      </c>
      <c r="C343" s="151"/>
      <c r="D343" s="151"/>
      <c r="E343" s="151"/>
      <c r="F343" s="151"/>
      <c r="G343" s="151"/>
      <c r="H343" s="152"/>
    </row>
    <row r="344" spans="2:10" ht="9.9499999999999993" customHeight="1" thickBot="1" x14ac:dyDescent="0.3">
      <c r="D344" s="7"/>
      <c r="E344"/>
      <c r="F344" s="25"/>
      <c r="G344"/>
      <c r="H344" s="5"/>
    </row>
    <row r="345" spans="2:10" ht="15.75" thickBot="1" x14ac:dyDescent="0.3">
      <c r="B345" s="141" t="s">
        <v>49</v>
      </c>
      <c r="C345" s="142"/>
      <c r="D345" s="142"/>
      <c r="E345" s="143"/>
      <c r="F345" s="29" t="s">
        <v>19</v>
      </c>
      <c r="G345" s="3" t="s">
        <v>2</v>
      </c>
      <c r="H345" s="3" t="s">
        <v>3</v>
      </c>
      <c r="J345" s="87">
        <f>ROUND(F346,2)</f>
        <v>0</v>
      </c>
    </row>
    <row r="346" spans="2:10" ht="18" customHeight="1" thickBot="1" x14ac:dyDescent="0.3">
      <c r="B346" s="59" t="s">
        <v>221</v>
      </c>
      <c r="C346" s="60" t="s">
        <v>5</v>
      </c>
      <c r="D346" s="148" t="s">
        <v>232</v>
      </c>
      <c r="E346" s="149"/>
      <c r="F346" s="43"/>
      <c r="G346" s="63">
        <v>16</v>
      </c>
      <c r="H346" s="62">
        <f>ROUND(J345*G346,2)</f>
        <v>0</v>
      </c>
      <c r="I346" s="46" t="str">
        <f>IF(ISBLANK('Modelo de oferta económica'!F346),"Es necesario completar el precio de esta partida, introduciendo un valor en la celda en naranja","")</f>
        <v>Es necesario completar el precio de esta partida, introduciendo un valor en la celda en naranja</v>
      </c>
    </row>
    <row r="347" spans="2:10" ht="36.75" customHeight="1" thickBot="1" x14ac:dyDescent="0.3">
      <c r="B347" s="150" t="s">
        <v>231</v>
      </c>
      <c r="C347" s="151"/>
      <c r="D347" s="151"/>
      <c r="E347" s="151"/>
      <c r="F347" s="151"/>
      <c r="G347" s="151"/>
      <c r="H347" s="152"/>
    </row>
    <row r="348" spans="2:10" ht="9.9499999999999993" customHeight="1" thickBot="1" x14ac:dyDescent="0.3">
      <c r="D348" s="7"/>
      <c r="E348"/>
      <c r="F348" s="25"/>
      <c r="G348"/>
      <c r="H348" s="1"/>
    </row>
    <row r="349" spans="2:10" ht="15.75" thickBot="1" x14ac:dyDescent="0.3">
      <c r="B349" s="141" t="s">
        <v>49</v>
      </c>
      <c r="C349" s="142"/>
      <c r="D349" s="142"/>
      <c r="E349" s="143"/>
      <c r="F349" s="29" t="s">
        <v>1</v>
      </c>
      <c r="G349" s="3" t="s">
        <v>2</v>
      </c>
      <c r="H349" s="23" t="s">
        <v>3</v>
      </c>
      <c r="J349" s="87">
        <f>ROUND(F350,2)</f>
        <v>0</v>
      </c>
    </row>
    <row r="350" spans="2:10" ht="18.75" customHeight="1" thickBot="1" x14ac:dyDescent="0.3">
      <c r="B350" s="59" t="s">
        <v>222</v>
      </c>
      <c r="C350" s="60" t="s">
        <v>5</v>
      </c>
      <c r="D350" s="148" t="s">
        <v>234</v>
      </c>
      <c r="E350" s="149"/>
      <c r="F350" s="43"/>
      <c r="G350" s="63">
        <v>5</v>
      </c>
      <c r="H350" s="62">
        <f>ROUND(J349*G350,2)</f>
        <v>0</v>
      </c>
      <c r="I350" s="46" t="str">
        <f>IF(ISBLANK('Modelo de oferta económica'!F350),"Es necesario completar el precio de esta partida, introduciendo un valor en la celda en naranja","")</f>
        <v>Es necesario completar el precio de esta partida, introduciendo un valor en la celda en naranja</v>
      </c>
    </row>
    <row r="351" spans="2:10" ht="48.75" customHeight="1" thickBot="1" x14ac:dyDescent="0.3">
      <c r="B351" s="153" t="s">
        <v>233</v>
      </c>
      <c r="C351" s="154"/>
      <c r="D351" s="154"/>
      <c r="E351" s="154"/>
      <c r="F351" s="154"/>
      <c r="G351" s="154"/>
      <c r="H351" s="155"/>
    </row>
    <row r="352" spans="2:10" ht="9.9499999999999993" customHeight="1" thickBot="1" x14ac:dyDescent="0.3">
      <c r="B352" s="16"/>
      <c r="E352"/>
      <c r="F352" s="25"/>
      <c r="G352"/>
      <c r="H352"/>
    </row>
    <row r="353" spans="2:10" ht="15.75" thickBot="1" x14ac:dyDescent="0.3">
      <c r="B353" s="141" t="s">
        <v>49</v>
      </c>
      <c r="C353" s="142"/>
      <c r="D353" s="142"/>
      <c r="E353" s="143"/>
      <c r="F353" s="29" t="s">
        <v>1</v>
      </c>
      <c r="G353" s="3" t="s">
        <v>2</v>
      </c>
      <c r="H353" s="3" t="s">
        <v>3</v>
      </c>
      <c r="J353" s="87">
        <f>ROUND(F354,2)</f>
        <v>0</v>
      </c>
    </row>
    <row r="354" spans="2:10" ht="18.75" customHeight="1" thickBot="1" x14ac:dyDescent="0.3">
      <c r="B354" s="59" t="s">
        <v>223</v>
      </c>
      <c r="C354" s="60" t="s">
        <v>5</v>
      </c>
      <c r="D354" s="148" t="s">
        <v>236</v>
      </c>
      <c r="E354" s="149"/>
      <c r="F354" s="43"/>
      <c r="G354" s="63">
        <v>13</v>
      </c>
      <c r="H354" s="62">
        <f>ROUND(J353*G354,2)</f>
        <v>0</v>
      </c>
      <c r="I354" s="46" t="str">
        <f>IF(ISBLANK('Modelo de oferta económica'!F354),"Es necesario completar el precio de esta partida, introduciendo un valor en la celda en naranja","")</f>
        <v>Es necesario completar el precio de esta partida, introduciendo un valor en la celda en naranja</v>
      </c>
    </row>
    <row r="355" spans="2:10" ht="33.75" customHeight="1" thickBot="1" x14ac:dyDescent="0.3">
      <c r="B355" s="153" t="s">
        <v>235</v>
      </c>
      <c r="C355" s="154"/>
      <c r="D355" s="154"/>
      <c r="E355" s="154"/>
      <c r="F355" s="154"/>
      <c r="G355" s="154"/>
      <c r="H355" s="155"/>
    </row>
    <row r="356" spans="2:10" ht="9.9499999999999993" customHeight="1" thickBot="1" x14ac:dyDescent="0.3">
      <c r="D356" s="7"/>
      <c r="E356"/>
      <c r="F356" s="25"/>
      <c r="G356"/>
      <c r="H356"/>
    </row>
    <row r="357" spans="2:10" ht="15.75" thickBot="1" x14ac:dyDescent="0.3">
      <c r="B357" s="141" t="s">
        <v>49</v>
      </c>
      <c r="C357" s="142"/>
      <c r="D357" s="142"/>
      <c r="E357" s="143"/>
      <c r="F357" s="29" t="s">
        <v>1</v>
      </c>
      <c r="G357" s="3" t="s">
        <v>2</v>
      </c>
      <c r="H357" s="3" t="s">
        <v>3</v>
      </c>
      <c r="J357" s="87">
        <f>ROUND(F358,2)</f>
        <v>0</v>
      </c>
    </row>
    <row r="358" spans="2:10" ht="15.75" thickBot="1" x14ac:dyDescent="0.3">
      <c r="B358" s="59" t="s">
        <v>224</v>
      </c>
      <c r="C358" s="60" t="s">
        <v>5</v>
      </c>
      <c r="D358" s="148" t="s">
        <v>238</v>
      </c>
      <c r="E358" s="149"/>
      <c r="F358" s="43"/>
      <c r="G358" s="63">
        <v>5</v>
      </c>
      <c r="H358" s="62">
        <f>ROUND(J357*G358,2)</f>
        <v>0</v>
      </c>
      <c r="I358" s="46" t="str">
        <f>IF(ISBLANK('Modelo de oferta económica'!F358),"Es necesario completar el precio de esta partida, introduciendo un valor en la celda en naranja","")</f>
        <v>Es necesario completar el precio de esta partida, introduciendo un valor en la celda en naranja</v>
      </c>
    </row>
    <row r="359" spans="2:10" ht="36" customHeight="1" thickBot="1" x14ac:dyDescent="0.3">
      <c r="B359" s="153" t="s">
        <v>237</v>
      </c>
      <c r="C359" s="154"/>
      <c r="D359" s="154"/>
      <c r="E359" s="154"/>
      <c r="F359" s="154"/>
      <c r="G359" s="154"/>
      <c r="H359" s="155"/>
    </row>
    <row r="360" spans="2:10" ht="9.9499999999999993" customHeight="1" thickBot="1" x14ac:dyDescent="0.3">
      <c r="D360" s="7"/>
      <c r="E360"/>
      <c r="F360" s="25"/>
      <c r="G360"/>
      <c r="H360"/>
    </row>
    <row r="361" spans="2:10" ht="15.75" thickBot="1" x14ac:dyDescent="0.3">
      <c r="B361" s="141" t="s">
        <v>49</v>
      </c>
      <c r="C361" s="142"/>
      <c r="D361" s="142"/>
      <c r="E361" s="143"/>
      <c r="F361" s="29" t="s">
        <v>1</v>
      </c>
      <c r="G361" s="3" t="s">
        <v>2</v>
      </c>
      <c r="H361" s="3" t="s">
        <v>3</v>
      </c>
      <c r="J361" s="87">
        <f>ROUND(F362,2)</f>
        <v>0</v>
      </c>
    </row>
    <row r="362" spans="2:10" ht="15.75" thickBot="1" x14ac:dyDescent="0.3">
      <c r="B362" s="59" t="s">
        <v>225</v>
      </c>
      <c r="C362" s="60" t="s">
        <v>5</v>
      </c>
      <c r="D362" s="148" t="s">
        <v>240</v>
      </c>
      <c r="E362" s="149"/>
      <c r="F362" s="43"/>
      <c r="G362" s="63">
        <v>13</v>
      </c>
      <c r="H362" s="62">
        <f>ROUND(J361*G362,2)</f>
        <v>0</v>
      </c>
      <c r="I362" s="46" t="str">
        <f>IF(ISBLANK('Modelo de oferta económica'!F362),"Es necesario completar el precio de esta partida, introduciendo un valor en la celda en naranja","")</f>
        <v>Es necesario completar el precio de esta partida, introduciendo un valor en la celda en naranja</v>
      </c>
    </row>
    <row r="363" spans="2:10" ht="29.25" customHeight="1" thickBot="1" x14ac:dyDescent="0.3">
      <c r="B363" s="150" t="s">
        <v>239</v>
      </c>
      <c r="C363" s="151"/>
      <c r="D363" s="151"/>
      <c r="E363" s="151"/>
      <c r="F363" s="151"/>
      <c r="G363" s="151"/>
      <c r="H363" s="152"/>
    </row>
    <row r="364" spans="2:10" ht="9.9499999999999993" customHeight="1" thickBot="1" x14ac:dyDescent="0.3">
      <c r="D364" s="7"/>
      <c r="E364"/>
      <c r="F364" s="25"/>
      <c r="G364"/>
      <c r="H364"/>
    </row>
    <row r="365" spans="2:10" ht="15.75" thickBot="1" x14ac:dyDescent="0.3">
      <c r="B365" s="141" t="s">
        <v>49</v>
      </c>
      <c r="C365" s="142"/>
      <c r="D365" s="142"/>
      <c r="E365" s="143"/>
      <c r="F365" s="29" t="s">
        <v>1</v>
      </c>
      <c r="G365" s="3" t="s">
        <v>2</v>
      </c>
      <c r="H365" s="3" t="s">
        <v>3</v>
      </c>
      <c r="J365" s="87">
        <f>ROUND(F366,2)</f>
        <v>0</v>
      </c>
    </row>
    <row r="366" spans="2:10" ht="18" customHeight="1" thickBot="1" x14ac:dyDescent="0.3">
      <c r="B366" s="59" t="s">
        <v>226</v>
      </c>
      <c r="C366" s="60" t="s">
        <v>5</v>
      </c>
      <c r="D366" s="148" t="s">
        <v>340</v>
      </c>
      <c r="E366" s="149"/>
      <c r="F366" s="43"/>
      <c r="G366" s="63">
        <v>21</v>
      </c>
      <c r="H366" s="62">
        <f>ROUND(J365*G366,2)</f>
        <v>0</v>
      </c>
      <c r="I366" s="46" t="str">
        <f>IF(ISBLANK('Modelo de oferta económica'!F366),"Es necesario completar el precio de esta partida, introduciendo un valor en la celda en naranja","")</f>
        <v>Es necesario completar el precio de esta partida, introduciendo un valor en la celda en naranja</v>
      </c>
    </row>
    <row r="367" spans="2:10" ht="36.75" customHeight="1" thickBot="1" x14ac:dyDescent="0.3">
      <c r="B367" s="150" t="s">
        <v>356</v>
      </c>
      <c r="C367" s="151"/>
      <c r="D367" s="151"/>
      <c r="E367" s="151"/>
      <c r="F367" s="151"/>
      <c r="G367" s="151"/>
      <c r="H367" s="152"/>
    </row>
    <row r="368" spans="2:10" ht="9.9499999999999993" customHeight="1" thickBot="1" x14ac:dyDescent="0.3">
      <c r="E368"/>
      <c r="F368" s="25"/>
      <c r="G368"/>
      <c r="H368"/>
    </row>
    <row r="369" spans="2:10" ht="15.75" thickBot="1" x14ac:dyDescent="0.3">
      <c r="B369" s="141" t="s">
        <v>49</v>
      </c>
      <c r="C369" s="142"/>
      <c r="D369" s="142"/>
      <c r="E369" s="143"/>
      <c r="F369" s="29" t="s">
        <v>1</v>
      </c>
      <c r="G369" s="3" t="s">
        <v>2</v>
      </c>
      <c r="H369" s="3" t="s">
        <v>3</v>
      </c>
      <c r="J369" s="87">
        <f>ROUND(F370,2)</f>
        <v>0</v>
      </c>
    </row>
    <row r="370" spans="2:10" ht="19.5" customHeight="1" thickBot="1" x14ac:dyDescent="0.3">
      <c r="B370" s="59" t="s">
        <v>227</v>
      </c>
      <c r="C370" s="60" t="s">
        <v>5</v>
      </c>
      <c r="D370" s="148" t="s">
        <v>339</v>
      </c>
      <c r="E370" s="149"/>
      <c r="F370" s="43"/>
      <c r="G370" s="63">
        <v>3</v>
      </c>
      <c r="H370" s="62">
        <f>ROUND(J369*G370,2)</f>
        <v>0</v>
      </c>
      <c r="I370" s="46" t="str">
        <f>IF(ISBLANK('Modelo de oferta económica'!F370),"Es necesario completar el precio de esta partida, introduciendo un valor en la celda en naranja","")</f>
        <v>Es necesario completar el precio de esta partida, introduciendo un valor en la celda en naranja</v>
      </c>
    </row>
    <row r="371" spans="2:10" ht="35.25" customHeight="1" thickBot="1" x14ac:dyDescent="0.3">
      <c r="B371" s="150" t="s">
        <v>338</v>
      </c>
      <c r="C371" s="151"/>
      <c r="D371" s="151"/>
      <c r="E371" s="151"/>
      <c r="F371" s="151"/>
      <c r="G371" s="151"/>
      <c r="H371" s="152"/>
    </row>
    <row r="372" spans="2:10" ht="9.9499999999999993" customHeight="1" thickBot="1" x14ac:dyDescent="0.3">
      <c r="D372" s="7"/>
      <c r="E372"/>
      <c r="F372" s="25"/>
      <c r="G372"/>
      <c r="H372"/>
    </row>
    <row r="373" spans="2:10" ht="15.75" thickBot="1" x14ac:dyDescent="0.3">
      <c r="B373" s="141" t="s">
        <v>49</v>
      </c>
      <c r="C373" s="142"/>
      <c r="D373" s="142"/>
      <c r="E373" s="143"/>
      <c r="F373" s="29" t="s">
        <v>1</v>
      </c>
      <c r="G373" s="3" t="s">
        <v>2</v>
      </c>
      <c r="H373" s="3" t="s">
        <v>3</v>
      </c>
      <c r="J373" s="87">
        <f>ROUND(F374,2)</f>
        <v>0</v>
      </c>
    </row>
    <row r="374" spans="2:10" ht="18.75" customHeight="1" thickBot="1" x14ac:dyDescent="0.3">
      <c r="B374" s="59" t="s">
        <v>228</v>
      </c>
      <c r="C374" s="60" t="s">
        <v>5</v>
      </c>
      <c r="D374" s="148" t="s">
        <v>242</v>
      </c>
      <c r="E374" s="149"/>
      <c r="F374" s="43"/>
      <c r="G374" s="63">
        <v>5</v>
      </c>
      <c r="H374" s="62">
        <f>ROUND(J373*G374,2)</f>
        <v>0</v>
      </c>
      <c r="I374" s="46" t="str">
        <f>IF(ISBLANK('Modelo de oferta económica'!F374),"Es necesario completar el precio de esta partida, introduciendo un valor en la celda en naranja","")</f>
        <v>Es necesario completar el precio de esta partida, introduciendo un valor en la celda en naranja</v>
      </c>
    </row>
    <row r="375" spans="2:10" ht="36" customHeight="1" thickBot="1" x14ac:dyDescent="0.3">
      <c r="B375" s="150" t="s">
        <v>241</v>
      </c>
      <c r="C375" s="151"/>
      <c r="D375" s="151"/>
      <c r="E375" s="151"/>
      <c r="F375" s="151"/>
      <c r="G375" s="151"/>
      <c r="H375" s="152"/>
    </row>
    <row r="376" spans="2:10" ht="12.75" customHeight="1" x14ac:dyDescent="0.25">
      <c r="B376" s="6"/>
      <c r="C376" s="6"/>
      <c r="D376" s="6"/>
      <c r="E376" s="6"/>
      <c r="F376" s="6"/>
      <c r="G376" s="6"/>
      <c r="H376" s="6"/>
    </row>
    <row r="377" spans="2:10" ht="15.75" thickBot="1" x14ac:dyDescent="0.3">
      <c r="H377" s="82"/>
    </row>
    <row r="378" spans="2:10" ht="22.5" customHeight="1" thickBot="1" x14ac:dyDescent="0.3">
      <c r="B378" s="156" t="s">
        <v>12</v>
      </c>
      <c r="C378" s="157"/>
      <c r="D378" s="158" t="s">
        <v>244</v>
      </c>
      <c r="E378" s="159"/>
      <c r="F378" s="159"/>
      <c r="G378" s="159"/>
      <c r="H378" s="72">
        <f>+H381+H385</f>
        <v>0</v>
      </c>
      <c r="I378" s="44">
        <f xml:space="preserve"> COUNTIF(I381:I386,"Es necesario completar el precio de esta partida, introduciendo un valor en la celda en naranja")</f>
        <v>2</v>
      </c>
    </row>
    <row r="379" spans="2:10" ht="9.9499999999999993" customHeight="1" thickBot="1" x14ac:dyDescent="0.3">
      <c r="E379"/>
      <c r="F379" s="28"/>
      <c r="G379" s="1"/>
      <c r="H379" s="1"/>
    </row>
    <row r="380" spans="2:10" ht="15.75" thickBot="1" x14ac:dyDescent="0.3">
      <c r="B380" s="141" t="s">
        <v>49</v>
      </c>
      <c r="C380" s="142"/>
      <c r="D380" s="142"/>
      <c r="E380" s="143"/>
      <c r="F380" s="29" t="s">
        <v>19</v>
      </c>
      <c r="G380" s="3" t="s">
        <v>2</v>
      </c>
      <c r="H380" s="3" t="s">
        <v>3</v>
      </c>
      <c r="J380" s="87">
        <f>ROUND(F381,2)</f>
        <v>0</v>
      </c>
    </row>
    <row r="381" spans="2:10" ht="18" customHeight="1" thickBot="1" x14ac:dyDescent="0.3">
      <c r="B381" s="59" t="s">
        <v>245</v>
      </c>
      <c r="C381" s="60" t="s">
        <v>5</v>
      </c>
      <c r="D381" s="148" t="s">
        <v>248</v>
      </c>
      <c r="E381" s="149"/>
      <c r="F381" s="43"/>
      <c r="G381" s="63">
        <v>56</v>
      </c>
      <c r="H381" s="62">
        <f>ROUND(J380*G381,2)</f>
        <v>0</v>
      </c>
      <c r="I381" s="46" t="str">
        <f>IF(ISBLANK('Modelo de oferta económica'!F381),"Es necesario completar el precio de esta partida, introduciendo un valor en la celda en naranja","")</f>
        <v>Es necesario completar el precio de esta partida, introduciendo un valor en la celda en naranja</v>
      </c>
    </row>
    <row r="382" spans="2:10" ht="40.5" customHeight="1" thickBot="1" x14ac:dyDescent="0.3">
      <c r="B382" s="153" t="s">
        <v>247</v>
      </c>
      <c r="C382" s="154"/>
      <c r="D382" s="154"/>
      <c r="E382" s="154"/>
      <c r="F382" s="154"/>
      <c r="G382" s="154"/>
      <c r="H382" s="155"/>
    </row>
    <row r="383" spans="2:10" ht="9.9499999999999993" customHeight="1" thickBot="1" x14ac:dyDescent="0.3">
      <c r="E383"/>
      <c r="F383" s="28"/>
      <c r="G383" s="1"/>
      <c r="H383" s="1"/>
    </row>
    <row r="384" spans="2:10" ht="15.75" thickBot="1" x14ac:dyDescent="0.3">
      <c r="B384" s="141" t="s">
        <v>49</v>
      </c>
      <c r="C384" s="142"/>
      <c r="D384" s="142"/>
      <c r="E384" s="143"/>
      <c r="F384" s="29" t="s">
        <v>19</v>
      </c>
      <c r="G384" s="3" t="s">
        <v>2</v>
      </c>
      <c r="H384" s="3" t="s">
        <v>3</v>
      </c>
      <c r="J384" s="87">
        <f>ROUND(F385,2)</f>
        <v>0</v>
      </c>
    </row>
    <row r="385" spans="2:10" ht="18" customHeight="1" thickBot="1" x14ac:dyDescent="0.3">
      <c r="B385" s="59" t="s">
        <v>246</v>
      </c>
      <c r="C385" s="60" t="s">
        <v>5</v>
      </c>
      <c r="D385" s="148" t="s">
        <v>250</v>
      </c>
      <c r="E385" s="149"/>
      <c r="F385" s="43"/>
      <c r="G385" s="63">
        <v>2</v>
      </c>
      <c r="H385" s="62">
        <f>ROUND(J384*G385,2)</f>
        <v>0</v>
      </c>
      <c r="I385" s="46" t="str">
        <f>IF(ISBLANK('Modelo de oferta económica'!F385),"Es necesario completar el precio de esta partida, introduciendo un valor en la celda en naranja","")</f>
        <v>Es necesario completar el precio de esta partida, introduciendo un valor en la celda en naranja</v>
      </c>
    </row>
    <row r="386" spans="2:10" ht="24" customHeight="1" thickBot="1" x14ac:dyDescent="0.3">
      <c r="B386" s="150" t="s">
        <v>249</v>
      </c>
      <c r="C386" s="151"/>
      <c r="D386" s="151"/>
      <c r="E386" s="151"/>
      <c r="F386" s="151"/>
      <c r="G386" s="151"/>
      <c r="H386" s="152"/>
    </row>
    <row r="387" spans="2:10" ht="14.25" customHeight="1" x14ac:dyDescent="0.25">
      <c r="B387" s="6"/>
      <c r="C387" s="6"/>
      <c r="D387" s="6"/>
      <c r="E387" s="6"/>
      <c r="F387" s="6"/>
      <c r="G387" s="6"/>
      <c r="H387" s="6"/>
    </row>
    <row r="388" spans="2:10" ht="15.75" thickBot="1" x14ac:dyDescent="0.3">
      <c r="H388" s="82"/>
    </row>
    <row r="389" spans="2:10" ht="22.5" customHeight="1" thickBot="1" x14ac:dyDescent="0.3">
      <c r="B389" s="156" t="s">
        <v>13</v>
      </c>
      <c r="C389" s="157"/>
      <c r="D389" s="158" t="s">
        <v>253</v>
      </c>
      <c r="E389" s="159"/>
      <c r="F389" s="159"/>
      <c r="G389" s="159"/>
      <c r="H389" s="72">
        <f>+H392+H396+H400+H404+H408+H412+H416+H420+H424+H428+H432+H436+H440+H444</f>
        <v>0</v>
      </c>
      <c r="I389" s="44">
        <f>COUNTIF(I392:I432,"Es necesario completar el precio de esta partida, introduciendo un valor en la celda en naranja")</f>
        <v>11</v>
      </c>
    </row>
    <row r="390" spans="2:10" ht="9.9499999999999993" customHeight="1" thickBot="1" x14ac:dyDescent="0.3">
      <c r="E390"/>
      <c r="F390" s="25"/>
      <c r="G390"/>
      <c r="H390" s="1"/>
    </row>
    <row r="391" spans="2:10" ht="15.75" thickBot="1" x14ac:dyDescent="0.3">
      <c r="B391" s="141" t="s">
        <v>49</v>
      </c>
      <c r="C391" s="142"/>
      <c r="D391" s="142"/>
      <c r="E391" s="143"/>
      <c r="F391" s="29" t="s">
        <v>19</v>
      </c>
      <c r="G391" s="3" t="s">
        <v>2</v>
      </c>
      <c r="H391" s="3" t="s">
        <v>3</v>
      </c>
      <c r="J391" s="87">
        <f>ROUND(F392,2)</f>
        <v>0</v>
      </c>
    </row>
    <row r="392" spans="2:10" ht="17.25" customHeight="1" thickBot="1" x14ac:dyDescent="0.3">
      <c r="B392" s="59" t="s">
        <v>255</v>
      </c>
      <c r="C392" s="60" t="s">
        <v>4</v>
      </c>
      <c r="D392" s="148" t="s">
        <v>269</v>
      </c>
      <c r="E392" s="149"/>
      <c r="F392" s="43"/>
      <c r="G392" s="63">
        <v>480</v>
      </c>
      <c r="H392" s="62">
        <f>ROUND(J391*G392,2)</f>
        <v>0</v>
      </c>
      <c r="I392" s="46" t="str">
        <f>IF(ISBLANK('Modelo de oferta económica'!F392),"Es necesario completar el precio de esta partida, introduciendo un valor en la celda en naranja","")</f>
        <v>Es necesario completar el precio de esta partida, introduciendo un valor en la celda en naranja</v>
      </c>
    </row>
    <row r="393" spans="2:10" ht="41.25" customHeight="1" thickBot="1" x14ac:dyDescent="0.3">
      <c r="B393" s="150" t="s">
        <v>268</v>
      </c>
      <c r="C393" s="151"/>
      <c r="D393" s="151"/>
      <c r="E393" s="151"/>
      <c r="F393" s="151"/>
      <c r="G393" s="151"/>
      <c r="H393" s="152"/>
    </row>
    <row r="394" spans="2:10" ht="9.9499999999999993" customHeight="1" thickBot="1" x14ac:dyDescent="0.3">
      <c r="E394"/>
      <c r="F394" s="25"/>
      <c r="G394"/>
      <c r="H394" s="1"/>
    </row>
    <row r="395" spans="2:10" ht="15.75" thickBot="1" x14ac:dyDescent="0.3">
      <c r="B395" s="141" t="s">
        <v>49</v>
      </c>
      <c r="C395" s="142"/>
      <c r="D395" s="142"/>
      <c r="E395" s="143"/>
      <c r="F395" s="29" t="s">
        <v>19</v>
      </c>
      <c r="G395" s="3" t="s">
        <v>2</v>
      </c>
      <c r="H395" s="3" t="s">
        <v>3</v>
      </c>
      <c r="J395" s="87">
        <f>ROUND(F396,2)</f>
        <v>0</v>
      </c>
    </row>
    <row r="396" spans="2:10" ht="15.75" thickBot="1" x14ac:dyDescent="0.3">
      <c r="B396" s="59" t="s">
        <v>256</v>
      </c>
      <c r="C396" s="60" t="s">
        <v>5</v>
      </c>
      <c r="D396" s="148" t="s">
        <v>271</v>
      </c>
      <c r="E396" s="149"/>
      <c r="F396" s="43"/>
      <c r="G396" s="63">
        <v>30</v>
      </c>
      <c r="H396" s="62">
        <f>ROUND(J395*G396,2)</f>
        <v>0</v>
      </c>
      <c r="I396" s="46" t="str">
        <f>IF(ISBLANK('Modelo de oferta económica'!F396),"Es necesario completar el precio de esta partida, introduciendo un valor en la celda en naranja","")</f>
        <v>Es necesario completar el precio de esta partida, introduciendo un valor en la celda en naranja</v>
      </c>
    </row>
    <row r="397" spans="2:10" ht="25.5" customHeight="1" thickBot="1" x14ac:dyDescent="0.3">
      <c r="B397" s="150" t="s">
        <v>270</v>
      </c>
      <c r="C397" s="151"/>
      <c r="D397" s="151"/>
      <c r="E397" s="151"/>
      <c r="F397" s="151"/>
      <c r="G397" s="151"/>
      <c r="H397" s="152"/>
    </row>
    <row r="398" spans="2:10" ht="9.9499999999999993" customHeight="1" thickBot="1" x14ac:dyDescent="0.3">
      <c r="D398" s="7"/>
      <c r="E398"/>
      <c r="F398" s="25"/>
      <c r="G398"/>
      <c r="H398" s="1"/>
    </row>
    <row r="399" spans="2:10" ht="15.75" thickBot="1" x14ac:dyDescent="0.3">
      <c r="B399" s="141" t="s">
        <v>49</v>
      </c>
      <c r="C399" s="142"/>
      <c r="D399" s="142"/>
      <c r="E399" s="143"/>
      <c r="F399" s="29" t="s">
        <v>1</v>
      </c>
      <c r="G399" s="3" t="s">
        <v>2</v>
      </c>
      <c r="H399" s="3" t="s">
        <v>3</v>
      </c>
      <c r="J399" s="87">
        <f>ROUND(F400,2)</f>
        <v>0</v>
      </c>
    </row>
    <row r="400" spans="2:10" ht="18" customHeight="1" thickBot="1" x14ac:dyDescent="0.3">
      <c r="B400" s="59" t="s">
        <v>257</v>
      </c>
      <c r="C400" s="60" t="s">
        <v>341</v>
      </c>
      <c r="D400" s="148" t="s">
        <v>273</v>
      </c>
      <c r="E400" s="149"/>
      <c r="F400" s="43"/>
      <c r="G400" s="63">
        <v>215.04</v>
      </c>
      <c r="H400" s="62">
        <f>ROUND(J399*G400,2)</f>
        <v>0</v>
      </c>
      <c r="I400" s="46" t="str">
        <f>IF(ISBLANK('Modelo de oferta económica'!F400),"Es necesario completar el precio de esta partida, introduciendo un valor en la celda en naranja","")</f>
        <v>Es necesario completar el precio de esta partida, introduciendo un valor en la celda en naranja</v>
      </c>
    </row>
    <row r="401" spans="2:10" ht="39.75" customHeight="1" thickBot="1" x14ac:dyDescent="0.3">
      <c r="B401" s="150" t="s">
        <v>272</v>
      </c>
      <c r="C401" s="151"/>
      <c r="D401" s="151"/>
      <c r="E401" s="151"/>
      <c r="F401" s="151"/>
      <c r="G401" s="151"/>
      <c r="H401" s="152"/>
    </row>
    <row r="402" spans="2:10" ht="9.9499999999999993" customHeight="1" thickBot="1" x14ac:dyDescent="0.3">
      <c r="D402" s="7"/>
      <c r="E402"/>
      <c r="F402" s="25"/>
      <c r="G402"/>
      <c r="H402" s="1"/>
    </row>
    <row r="403" spans="2:10" ht="15.75" thickBot="1" x14ac:dyDescent="0.3">
      <c r="B403" s="141" t="s">
        <v>49</v>
      </c>
      <c r="C403" s="142"/>
      <c r="D403" s="142"/>
      <c r="E403" s="143"/>
      <c r="F403" s="29" t="s">
        <v>1</v>
      </c>
      <c r="G403" s="3" t="s">
        <v>2</v>
      </c>
      <c r="H403" s="3" t="s">
        <v>3</v>
      </c>
      <c r="J403" s="87">
        <f>ROUND(F404,2)</f>
        <v>0</v>
      </c>
    </row>
    <row r="404" spans="2:10" ht="15.75" thickBot="1" x14ac:dyDescent="0.3">
      <c r="B404" s="59" t="s">
        <v>258</v>
      </c>
      <c r="C404" s="60" t="s">
        <v>341</v>
      </c>
      <c r="D404" s="148" t="s">
        <v>275</v>
      </c>
      <c r="E404" s="149"/>
      <c r="F404" s="43"/>
      <c r="G404" s="63">
        <v>9.44</v>
      </c>
      <c r="H404" s="62">
        <f>ROUND(J403*G404,2)</f>
        <v>0</v>
      </c>
      <c r="I404" s="46" t="str">
        <f>IF(ISBLANK('Modelo de oferta económica'!F404),"Es necesario completar el precio de esta partida, introduciendo un valor en la celda en naranja","")</f>
        <v>Es necesario completar el precio de esta partida, introduciendo un valor en la celda en naranja</v>
      </c>
    </row>
    <row r="405" spans="2:10" ht="37.5" customHeight="1" thickBot="1" x14ac:dyDescent="0.3">
      <c r="B405" s="150" t="s">
        <v>274</v>
      </c>
      <c r="C405" s="151"/>
      <c r="D405" s="151"/>
      <c r="E405" s="151"/>
      <c r="F405" s="151"/>
      <c r="G405" s="151"/>
      <c r="H405" s="152"/>
    </row>
    <row r="406" spans="2:10" ht="9.9499999999999993" customHeight="1" thickBot="1" x14ac:dyDescent="0.3">
      <c r="D406" s="7"/>
      <c r="E406"/>
      <c r="F406" s="25"/>
      <c r="G406"/>
      <c r="H406" s="1"/>
    </row>
    <row r="407" spans="2:10" ht="15.75" thickBot="1" x14ac:dyDescent="0.3">
      <c r="B407" s="141" t="s">
        <v>49</v>
      </c>
      <c r="C407" s="142"/>
      <c r="D407" s="142"/>
      <c r="E407" s="143"/>
      <c r="F407" s="29" t="s">
        <v>1</v>
      </c>
      <c r="G407" s="3" t="s">
        <v>2</v>
      </c>
      <c r="H407" s="3" t="s">
        <v>3</v>
      </c>
      <c r="J407" s="87">
        <f>ROUND(F408,2)</f>
        <v>0</v>
      </c>
    </row>
    <row r="408" spans="2:10" ht="15.75" thickBot="1" x14ac:dyDescent="0.3">
      <c r="B408" s="59" t="s">
        <v>259</v>
      </c>
      <c r="C408" s="60" t="s">
        <v>341</v>
      </c>
      <c r="D408" s="148" t="s">
        <v>277</v>
      </c>
      <c r="E408" s="149"/>
      <c r="F408" s="43"/>
      <c r="G408" s="63">
        <v>218.72</v>
      </c>
      <c r="H408" s="62">
        <f>ROUND(J407*G408,2)</f>
        <v>0</v>
      </c>
      <c r="I408" s="46" t="str">
        <f>IF(ISBLANK('Modelo de oferta económica'!F408),"Es necesario completar el precio de esta partida, introduciendo un valor en la celda en naranja","")</f>
        <v>Es necesario completar el precio de esta partida, introduciendo un valor en la celda en naranja</v>
      </c>
    </row>
    <row r="409" spans="2:10" ht="50.25" customHeight="1" thickBot="1" x14ac:dyDescent="0.3">
      <c r="B409" s="150" t="s">
        <v>276</v>
      </c>
      <c r="C409" s="151"/>
      <c r="D409" s="151"/>
      <c r="E409" s="151"/>
      <c r="F409" s="151"/>
      <c r="G409" s="151"/>
      <c r="H409" s="152"/>
    </row>
    <row r="410" spans="2:10" ht="9.9499999999999993" customHeight="1" thickBot="1" x14ac:dyDescent="0.3">
      <c r="D410" s="7"/>
      <c r="E410"/>
      <c r="F410" s="25"/>
      <c r="G410"/>
      <c r="H410" s="1"/>
    </row>
    <row r="411" spans="2:10" ht="15.75" thickBot="1" x14ac:dyDescent="0.3">
      <c r="B411" s="141" t="s">
        <v>49</v>
      </c>
      <c r="C411" s="142"/>
      <c r="D411" s="142"/>
      <c r="E411" s="143"/>
      <c r="F411" s="29" t="s">
        <v>1</v>
      </c>
      <c r="G411" s="3" t="s">
        <v>2</v>
      </c>
      <c r="H411" s="3" t="s">
        <v>3</v>
      </c>
      <c r="J411" s="87">
        <f>ROUND(F412,2)</f>
        <v>0</v>
      </c>
    </row>
    <row r="412" spans="2:10" ht="15.75" thickBot="1" x14ac:dyDescent="0.3">
      <c r="B412" s="59" t="s">
        <v>260</v>
      </c>
      <c r="C412" s="60" t="s">
        <v>5</v>
      </c>
      <c r="D412" s="148" t="s">
        <v>278</v>
      </c>
      <c r="E412" s="149"/>
      <c r="F412" s="43"/>
      <c r="G412" s="63">
        <v>4</v>
      </c>
      <c r="H412" s="62">
        <f>ROUND(J411*G412,2)</f>
        <v>0</v>
      </c>
      <c r="I412" s="46" t="str">
        <f>IF(ISBLANK('Modelo de oferta económica'!F412),"Es necesario completar el precio de esta partida, introduciendo un valor en la celda en naranja","")</f>
        <v>Es necesario completar el precio de esta partida, introduciendo un valor en la celda en naranja</v>
      </c>
    </row>
    <row r="413" spans="2:10" ht="63" customHeight="1" thickBot="1" x14ac:dyDescent="0.3">
      <c r="B413" s="150" t="s">
        <v>344</v>
      </c>
      <c r="C413" s="151"/>
      <c r="D413" s="151"/>
      <c r="E413" s="151"/>
      <c r="F413" s="151"/>
      <c r="G413" s="151"/>
      <c r="H413" s="152"/>
    </row>
    <row r="414" spans="2:10" ht="9.9499999999999993" customHeight="1" thickBot="1" x14ac:dyDescent="0.3">
      <c r="B414" s="8"/>
      <c r="C414" s="8"/>
      <c r="D414" s="8"/>
      <c r="E414" s="8"/>
      <c r="F414" s="26"/>
      <c r="G414" s="8"/>
      <c r="H414" s="8"/>
    </row>
    <row r="415" spans="2:10" ht="15.75" thickBot="1" x14ac:dyDescent="0.3">
      <c r="B415" s="141" t="s">
        <v>49</v>
      </c>
      <c r="C415" s="142"/>
      <c r="D415" s="142"/>
      <c r="E415" s="143"/>
      <c r="F415" s="29" t="s">
        <v>1</v>
      </c>
      <c r="G415" s="3" t="s">
        <v>2</v>
      </c>
      <c r="H415" s="3" t="s">
        <v>3</v>
      </c>
      <c r="J415" s="87">
        <f>ROUND(F416,2)</f>
        <v>0</v>
      </c>
    </row>
    <row r="416" spans="2:10" ht="15.75" thickBot="1" x14ac:dyDescent="0.3">
      <c r="B416" s="59" t="s">
        <v>261</v>
      </c>
      <c r="C416" s="60" t="s">
        <v>5</v>
      </c>
      <c r="D416" s="148" t="s">
        <v>279</v>
      </c>
      <c r="E416" s="149"/>
      <c r="F416" s="43"/>
      <c r="G416" s="63">
        <v>3</v>
      </c>
      <c r="H416" s="62">
        <f>ROUND(J415*G416,2)</f>
        <v>0</v>
      </c>
      <c r="I416" s="46" t="str">
        <f>IF(ISBLANK('Modelo de oferta económica'!F416),"Es necesario completar el precio de esta partida, introduciendo un valor en la celda en naranja","")</f>
        <v>Es necesario completar el precio de esta partida, introduciendo un valor en la celda en naranja</v>
      </c>
    </row>
    <row r="417" spans="2:10" ht="72.75" customHeight="1" thickBot="1" x14ac:dyDescent="0.3">
      <c r="B417" s="150" t="s">
        <v>342</v>
      </c>
      <c r="C417" s="151"/>
      <c r="D417" s="151"/>
      <c r="E417" s="151"/>
      <c r="F417" s="151"/>
      <c r="G417" s="151"/>
      <c r="H417" s="152"/>
    </row>
    <row r="418" spans="2:10" ht="9.9499999999999993" customHeight="1" thickBot="1" x14ac:dyDescent="0.3">
      <c r="B418" s="8"/>
      <c r="C418" s="8"/>
      <c r="D418" s="8"/>
      <c r="E418" s="8"/>
      <c r="F418" s="26"/>
      <c r="G418" s="8"/>
      <c r="H418" s="8"/>
    </row>
    <row r="419" spans="2:10" ht="15.75" thickBot="1" x14ac:dyDescent="0.3">
      <c r="B419" s="141" t="s">
        <v>49</v>
      </c>
      <c r="C419" s="142"/>
      <c r="D419" s="142"/>
      <c r="E419" s="143"/>
      <c r="F419" s="29" t="s">
        <v>1</v>
      </c>
      <c r="G419" s="3" t="s">
        <v>2</v>
      </c>
      <c r="H419" s="3" t="s">
        <v>3</v>
      </c>
      <c r="J419" s="87">
        <f>ROUND(F420,2)</f>
        <v>0</v>
      </c>
    </row>
    <row r="420" spans="2:10" ht="15.75" thickBot="1" x14ac:dyDescent="0.3">
      <c r="B420" s="59" t="s">
        <v>262</v>
      </c>
      <c r="C420" s="60" t="s">
        <v>5</v>
      </c>
      <c r="D420" s="148" t="s">
        <v>280</v>
      </c>
      <c r="E420" s="149"/>
      <c r="F420" s="43"/>
      <c r="G420" s="63">
        <v>1</v>
      </c>
      <c r="H420" s="62">
        <f>ROUND(J419*G420,2)</f>
        <v>0</v>
      </c>
      <c r="I420" s="46" t="str">
        <f>IF(ISBLANK('Modelo de oferta económica'!F420),"Es necesario completar el precio de esta partida, introduciendo un valor en la celda en naranja","")</f>
        <v>Es necesario completar el precio de esta partida, introduciendo un valor en la celda en naranja</v>
      </c>
    </row>
    <row r="421" spans="2:10" ht="72.75" customHeight="1" thickBot="1" x14ac:dyDescent="0.3">
      <c r="B421" s="150" t="s">
        <v>343</v>
      </c>
      <c r="C421" s="151"/>
      <c r="D421" s="151"/>
      <c r="E421" s="151"/>
      <c r="F421" s="151"/>
      <c r="G421" s="151"/>
      <c r="H421" s="152"/>
    </row>
    <row r="422" spans="2:10" ht="9.9499999999999993" customHeight="1" thickBot="1" x14ac:dyDescent="0.3">
      <c r="B422" s="8"/>
      <c r="C422" s="8"/>
      <c r="D422" s="8"/>
      <c r="E422" s="8"/>
      <c r="F422" s="26"/>
      <c r="G422" s="8"/>
      <c r="H422" s="8"/>
    </row>
    <row r="423" spans="2:10" ht="15.75" thickBot="1" x14ac:dyDescent="0.3">
      <c r="B423" s="141" t="s">
        <v>49</v>
      </c>
      <c r="C423" s="142"/>
      <c r="D423" s="142"/>
      <c r="E423" s="143"/>
      <c r="F423" s="29" t="s">
        <v>1</v>
      </c>
      <c r="G423" s="3" t="s">
        <v>2</v>
      </c>
      <c r="H423" s="3" t="s">
        <v>3</v>
      </c>
      <c r="J423" s="87">
        <f>ROUND(F424,2)</f>
        <v>0</v>
      </c>
    </row>
    <row r="424" spans="2:10" ht="15.75" thickBot="1" x14ac:dyDescent="0.3">
      <c r="B424" s="59" t="s">
        <v>263</v>
      </c>
      <c r="C424" s="60" t="s">
        <v>5</v>
      </c>
      <c r="D424" s="148" t="s">
        <v>281</v>
      </c>
      <c r="E424" s="149"/>
      <c r="F424" s="43"/>
      <c r="G424" s="63">
        <v>4</v>
      </c>
      <c r="H424" s="62">
        <f>ROUND(J423*G424,2)</f>
        <v>0</v>
      </c>
      <c r="I424" s="46" t="str">
        <f>IF(ISBLANK('Modelo de oferta económica'!F424),"Es necesario completar el precio de esta partida, introduciendo un valor en la celda en naranja","")</f>
        <v>Es necesario completar el precio de esta partida, introduciendo un valor en la celda en naranja</v>
      </c>
    </row>
    <row r="425" spans="2:10" ht="39" customHeight="1" thickBot="1" x14ac:dyDescent="0.3">
      <c r="B425" s="153" t="s">
        <v>345</v>
      </c>
      <c r="C425" s="154"/>
      <c r="D425" s="154"/>
      <c r="E425" s="154"/>
      <c r="F425" s="154"/>
      <c r="G425" s="154"/>
      <c r="H425" s="155"/>
    </row>
    <row r="426" spans="2:10" ht="9.9499999999999993" customHeight="1" thickBot="1" x14ac:dyDescent="0.3">
      <c r="B426" s="8"/>
      <c r="C426" s="8"/>
      <c r="D426" s="8"/>
      <c r="E426" s="8"/>
      <c r="F426" s="26"/>
      <c r="G426" s="8"/>
      <c r="H426" s="8"/>
    </row>
    <row r="427" spans="2:10" ht="15.75" thickBot="1" x14ac:dyDescent="0.3">
      <c r="B427" s="141" t="s">
        <v>49</v>
      </c>
      <c r="C427" s="142"/>
      <c r="D427" s="142"/>
      <c r="E427" s="143"/>
      <c r="F427" s="29" t="s">
        <v>19</v>
      </c>
      <c r="G427" s="3" t="s">
        <v>2</v>
      </c>
      <c r="H427" s="3" t="s">
        <v>3</v>
      </c>
      <c r="J427" s="87">
        <f>ROUND(F428,2)</f>
        <v>0</v>
      </c>
    </row>
    <row r="428" spans="2:10" ht="15.75" thickBot="1" x14ac:dyDescent="0.3">
      <c r="B428" s="59" t="s">
        <v>264</v>
      </c>
      <c r="C428" s="60" t="s">
        <v>341</v>
      </c>
      <c r="D428" s="148" t="s">
        <v>283</v>
      </c>
      <c r="E428" s="149"/>
      <c r="F428" s="43"/>
      <c r="G428" s="63">
        <v>25.54</v>
      </c>
      <c r="H428" s="62">
        <f>ROUND(J427*G428,2)</f>
        <v>0</v>
      </c>
      <c r="I428" s="46" t="str">
        <f>IF(ISBLANK('Modelo de oferta económica'!F428),"Es necesario completar el precio de esta partida, introduciendo un valor en la celda en naranja","")</f>
        <v>Es necesario completar el precio de esta partida, introduciendo un valor en la celda en naranja</v>
      </c>
    </row>
    <row r="429" spans="2:10" ht="40.5" customHeight="1" thickBot="1" x14ac:dyDescent="0.3">
      <c r="B429" s="150" t="s">
        <v>282</v>
      </c>
      <c r="C429" s="151"/>
      <c r="D429" s="151"/>
      <c r="E429" s="151"/>
      <c r="F429" s="151"/>
      <c r="G429" s="151"/>
      <c r="H429" s="152"/>
    </row>
    <row r="430" spans="2:10" ht="9.9499999999999993" customHeight="1" thickBot="1" x14ac:dyDescent="0.3">
      <c r="B430" s="8"/>
      <c r="C430" s="8"/>
      <c r="D430" s="8"/>
      <c r="E430" s="8"/>
      <c r="F430" s="26"/>
      <c r="G430" s="8"/>
      <c r="H430" s="8"/>
    </row>
    <row r="431" spans="2:10" ht="15.75" thickBot="1" x14ac:dyDescent="0.3">
      <c r="B431" s="141" t="s">
        <v>49</v>
      </c>
      <c r="C431" s="142"/>
      <c r="D431" s="142"/>
      <c r="E431" s="143"/>
      <c r="F431" s="29" t="s">
        <v>19</v>
      </c>
      <c r="G431" s="3" t="s">
        <v>2</v>
      </c>
      <c r="H431" s="3" t="s">
        <v>3</v>
      </c>
      <c r="J431" s="87">
        <f>ROUND(F432,2)</f>
        <v>0</v>
      </c>
    </row>
    <row r="432" spans="2:10" ht="15.75" thickBot="1" x14ac:dyDescent="0.3">
      <c r="B432" s="59" t="s">
        <v>265</v>
      </c>
      <c r="C432" s="60" t="s">
        <v>346</v>
      </c>
      <c r="D432" s="148" t="s">
        <v>285</v>
      </c>
      <c r="E432" s="149"/>
      <c r="F432" s="43"/>
      <c r="G432" s="63">
        <v>80</v>
      </c>
      <c r="H432" s="62">
        <f>ROUND(J431*G432,2)</f>
        <v>0</v>
      </c>
      <c r="I432" s="46" t="str">
        <f>IF(ISBLANK('Modelo de oferta económica'!F432),"Es necesario completar el precio de esta partida, introduciendo un valor en la celda en naranja","")</f>
        <v>Es necesario completar el precio de esta partida, introduciendo un valor en la celda en naranja</v>
      </c>
    </row>
    <row r="433" spans="2:10" ht="39" customHeight="1" thickBot="1" x14ac:dyDescent="0.3">
      <c r="B433" s="150" t="s">
        <v>284</v>
      </c>
      <c r="C433" s="151"/>
      <c r="D433" s="151"/>
      <c r="E433" s="151"/>
      <c r="F433" s="151"/>
      <c r="G433" s="151"/>
      <c r="H433" s="152"/>
    </row>
    <row r="434" spans="2:10" ht="8.25" customHeight="1" thickBot="1" x14ac:dyDescent="0.3"/>
    <row r="435" spans="2:10" ht="15.75" thickBot="1" x14ac:dyDescent="0.3">
      <c r="B435" s="141" t="s">
        <v>49</v>
      </c>
      <c r="C435" s="142"/>
      <c r="D435" s="142"/>
      <c r="E435" s="143"/>
      <c r="F435" s="29" t="s">
        <v>19</v>
      </c>
      <c r="G435" s="3" t="s">
        <v>2</v>
      </c>
      <c r="H435" s="3" t="s">
        <v>3</v>
      </c>
      <c r="J435" s="87">
        <f>ROUND(F436,2)</f>
        <v>0</v>
      </c>
    </row>
    <row r="436" spans="2:10" ht="15.75" thickBot="1" x14ac:dyDescent="0.3">
      <c r="B436" s="59" t="s">
        <v>266</v>
      </c>
      <c r="C436" s="60" t="s">
        <v>346</v>
      </c>
      <c r="D436" s="148" t="s">
        <v>287</v>
      </c>
      <c r="E436" s="149"/>
      <c r="F436" s="43"/>
      <c r="G436" s="63">
        <v>48</v>
      </c>
      <c r="H436" s="62">
        <f>ROUND(J435*G436,2)</f>
        <v>0</v>
      </c>
      <c r="I436" s="46" t="str">
        <f>IF(ISBLANK('Modelo de oferta económica'!F436),"Es necesario completar el precio de esta partida, introduciendo un valor en la celda en naranja","")</f>
        <v>Es necesario completar el precio de esta partida, introduciendo un valor en la celda en naranja</v>
      </c>
    </row>
    <row r="437" spans="2:10" ht="56.25" customHeight="1" thickBot="1" x14ac:dyDescent="0.3">
      <c r="B437" s="150" t="s">
        <v>286</v>
      </c>
      <c r="C437" s="151"/>
      <c r="D437" s="151"/>
      <c r="E437" s="151"/>
      <c r="F437" s="151"/>
      <c r="G437" s="151"/>
      <c r="H437" s="152"/>
    </row>
    <row r="438" spans="2:10" ht="8.25" customHeight="1" thickBot="1" x14ac:dyDescent="0.3"/>
    <row r="439" spans="2:10" ht="15.75" thickBot="1" x14ac:dyDescent="0.3">
      <c r="B439" s="141" t="s">
        <v>49</v>
      </c>
      <c r="C439" s="142"/>
      <c r="D439" s="142"/>
      <c r="E439" s="143"/>
      <c r="F439" s="29" t="s">
        <v>19</v>
      </c>
      <c r="G439" s="3" t="s">
        <v>2</v>
      </c>
      <c r="H439" s="3" t="s">
        <v>3</v>
      </c>
      <c r="J439" s="87">
        <f>ROUND(F440,2)</f>
        <v>0</v>
      </c>
    </row>
    <row r="440" spans="2:10" ht="15.75" thickBot="1" x14ac:dyDescent="0.3">
      <c r="B440" s="59" t="s">
        <v>267</v>
      </c>
      <c r="C440" s="60" t="s">
        <v>341</v>
      </c>
      <c r="D440" s="148" t="s">
        <v>289</v>
      </c>
      <c r="E440" s="149"/>
      <c r="F440" s="43"/>
      <c r="G440" s="63">
        <v>470.82</v>
      </c>
      <c r="H440" s="62">
        <f>ROUND(J439*G440,2)</f>
        <v>0</v>
      </c>
      <c r="I440" s="46" t="str">
        <f>IF(ISBLANK('Modelo de oferta económica'!F440),"Es necesario completar el precio de esta partida, introduciendo un valor en la celda en naranja","")</f>
        <v>Es necesario completar el precio de esta partida, introduciendo un valor en la celda en naranja</v>
      </c>
    </row>
    <row r="441" spans="2:10" ht="36" customHeight="1" thickBot="1" x14ac:dyDescent="0.3">
      <c r="B441" s="150" t="s">
        <v>288</v>
      </c>
      <c r="C441" s="151"/>
      <c r="D441" s="151"/>
      <c r="E441" s="151"/>
      <c r="F441" s="151"/>
      <c r="G441" s="151"/>
      <c r="H441" s="152"/>
    </row>
    <row r="442" spans="2:10" ht="8.25" customHeight="1" thickBot="1" x14ac:dyDescent="0.3"/>
    <row r="443" spans="2:10" ht="15.75" thickBot="1" x14ac:dyDescent="0.3">
      <c r="B443" s="141" t="s">
        <v>49</v>
      </c>
      <c r="C443" s="142"/>
      <c r="D443" s="142"/>
      <c r="E443" s="143"/>
      <c r="F443" s="29" t="s">
        <v>19</v>
      </c>
      <c r="G443" s="3" t="s">
        <v>2</v>
      </c>
      <c r="H443" s="3" t="s">
        <v>3</v>
      </c>
      <c r="J443" s="87">
        <f>ROUND(F444,2)</f>
        <v>0</v>
      </c>
    </row>
    <row r="444" spans="2:10" ht="15.75" thickBot="1" x14ac:dyDescent="0.3">
      <c r="B444" s="59" t="s">
        <v>254</v>
      </c>
      <c r="C444" s="60" t="s">
        <v>341</v>
      </c>
      <c r="D444" s="148" t="s">
        <v>291</v>
      </c>
      <c r="E444" s="149"/>
      <c r="F444" s="43"/>
      <c r="G444" s="63">
        <v>470.82</v>
      </c>
      <c r="H444" s="62">
        <f>ROUND(J443*G444,2)</f>
        <v>0</v>
      </c>
      <c r="I444" s="46" t="str">
        <f>IF(ISBLANK('Modelo de oferta económica'!F444),"Es necesario completar el precio de esta partida, introduciendo un valor en la celda en naranja","")</f>
        <v>Es necesario completar el precio de esta partida, introduciendo un valor en la celda en naranja</v>
      </c>
    </row>
    <row r="445" spans="2:10" ht="24" customHeight="1" thickBot="1" x14ac:dyDescent="0.3">
      <c r="B445" s="150" t="s">
        <v>290</v>
      </c>
      <c r="C445" s="151"/>
      <c r="D445" s="151"/>
      <c r="E445" s="151"/>
      <c r="F445" s="151"/>
      <c r="G445" s="151"/>
      <c r="H445" s="152"/>
    </row>
    <row r="446" spans="2:10" ht="15.75" customHeight="1" x14ac:dyDescent="0.25">
      <c r="B446" s="6"/>
      <c r="C446" s="6"/>
      <c r="D446" s="6"/>
      <c r="E446" s="6"/>
      <c r="F446" s="6"/>
      <c r="G446" s="6"/>
      <c r="H446" s="6"/>
    </row>
    <row r="447" spans="2:10" ht="15.75" thickBot="1" x14ac:dyDescent="0.3">
      <c r="H447" s="82"/>
    </row>
    <row r="448" spans="2:10" ht="21.75" customHeight="1" thickBot="1" x14ac:dyDescent="0.3">
      <c r="B448" s="156" t="s">
        <v>14</v>
      </c>
      <c r="C448" s="157"/>
      <c r="D448" s="158" t="s">
        <v>292</v>
      </c>
      <c r="E448" s="159"/>
      <c r="F448" s="159"/>
      <c r="G448" s="159"/>
      <c r="H448" s="72">
        <f>+H451+H455+H459+H462+H466+H470+H474</f>
        <v>0</v>
      </c>
      <c r="I448" s="44">
        <f>COUNTIF(I451:I475,"Es necesario completar el precio de esta partida, introduciendo un valor en la celda en naranja")</f>
        <v>7</v>
      </c>
    </row>
    <row r="449" spans="2:10" ht="9.9499999999999993" customHeight="1" thickBot="1" x14ac:dyDescent="0.3">
      <c r="E449"/>
      <c r="F449" s="25"/>
      <c r="G449"/>
      <c r="H449" s="1"/>
    </row>
    <row r="450" spans="2:10" ht="15.75" thickBot="1" x14ac:dyDescent="0.3">
      <c r="B450" s="141" t="s">
        <v>49</v>
      </c>
      <c r="C450" s="142"/>
      <c r="D450" s="142"/>
      <c r="E450" s="143"/>
      <c r="F450" s="29" t="s">
        <v>19</v>
      </c>
      <c r="G450" s="3" t="s">
        <v>2</v>
      </c>
      <c r="H450" s="3" t="s">
        <v>3</v>
      </c>
      <c r="J450" s="87">
        <f>ROUND(F451,2)</f>
        <v>0</v>
      </c>
    </row>
    <row r="451" spans="2:10" ht="17.25" customHeight="1" thickBot="1" x14ac:dyDescent="0.3">
      <c r="B451" s="65" t="s">
        <v>293</v>
      </c>
      <c r="C451" s="60" t="s">
        <v>5</v>
      </c>
      <c r="D451" s="148" t="s">
        <v>299</v>
      </c>
      <c r="E451" s="149"/>
      <c r="F451" s="34"/>
      <c r="G451" s="63">
        <v>1</v>
      </c>
      <c r="H451" s="66">
        <f>ROUND(J450*G451,2)</f>
        <v>0</v>
      </c>
      <c r="I451" s="46" t="str">
        <f>IF(ISBLANK('Modelo de oferta económica'!F451),"Es necesario completar el precio de esta partida, introduciendo un valor en la celda en naranja","")</f>
        <v>Es necesario completar el precio de esta partida, introduciendo un valor en la celda en naranja</v>
      </c>
    </row>
    <row r="452" spans="2:10" ht="36.75" customHeight="1" thickBot="1" x14ac:dyDescent="0.3">
      <c r="B452" s="153" t="s">
        <v>357</v>
      </c>
      <c r="C452" s="154"/>
      <c r="D452" s="154"/>
      <c r="E452" s="154"/>
      <c r="F452" s="154"/>
      <c r="G452" s="154"/>
      <c r="H452" s="155"/>
    </row>
    <row r="453" spans="2:10" ht="9.9499999999999993" customHeight="1" thickBot="1" x14ac:dyDescent="0.3">
      <c r="E453"/>
      <c r="F453" s="25"/>
      <c r="G453"/>
      <c r="H453" s="1"/>
    </row>
    <row r="454" spans="2:10" ht="15.75" thickBot="1" x14ac:dyDescent="0.3">
      <c r="B454" s="141" t="s">
        <v>49</v>
      </c>
      <c r="C454" s="142"/>
      <c r="D454" s="142"/>
      <c r="E454" s="143"/>
      <c r="F454" s="29" t="s">
        <v>19</v>
      </c>
      <c r="G454" s="3" t="s">
        <v>2</v>
      </c>
      <c r="H454" s="3" t="s">
        <v>3</v>
      </c>
      <c r="J454" s="87">
        <f>ROUND(F455,2)</f>
        <v>0</v>
      </c>
    </row>
    <row r="455" spans="2:10" ht="20.25" customHeight="1" thickBot="1" x14ac:dyDescent="0.3">
      <c r="B455" s="59" t="s">
        <v>294</v>
      </c>
      <c r="C455" s="60" t="s">
        <v>5</v>
      </c>
      <c r="D455" s="148" t="s">
        <v>301</v>
      </c>
      <c r="E455" s="149"/>
      <c r="F455" s="43"/>
      <c r="G455" s="63">
        <v>1</v>
      </c>
      <c r="H455" s="62">
        <f>ROUND(J454*G455,2)</f>
        <v>0</v>
      </c>
      <c r="I455" s="46" t="str">
        <f>IF(ISBLANK('Modelo de oferta económica'!F455),"Es necesario completar el precio de esta partida, introduciendo un valor en la celda en naranja","")</f>
        <v>Es necesario completar el precio de esta partida, introduciendo un valor en la celda en naranja</v>
      </c>
    </row>
    <row r="456" spans="2:10" ht="15" customHeight="1" thickBot="1" x14ac:dyDescent="0.3">
      <c r="B456" s="150" t="s">
        <v>300</v>
      </c>
      <c r="C456" s="151"/>
      <c r="D456" s="151"/>
      <c r="E456" s="151"/>
      <c r="F456" s="151"/>
      <c r="G456" s="151"/>
      <c r="H456" s="152"/>
    </row>
    <row r="457" spans="2:10" ht="9.9499999999999993" customHeight="1" thickBot="1" x14ac:dyDescent="0.3">
      <c r="D457" s="7"/>
      <c r="E457"/>
      <c r="F457" s="25"/>
      <c r="G457"/>
      <c r="H457" s="1"/>
    </row>
    <row r="458" spans="2:10" ht="15.75" thickBot="1" x14ac:dyDescent="0.3">
      <c r="B458" s="141" t="s">
        <v>49</v>
      </c>
      <c r="C458" s="142"/>
      <c r="D458" s="142"/>
      <c r="E458" s="143"/>
      <c r="F458" s="29" t="s">
        <v>1</v>
      </c>
      <c r="G458" s="3" t="s">
        <v>2</v>
      </c>
      <c r="H458" s="23" t="s">
        <v>3</v>
      </c>
      <c r="J458" s="87">
        <f>ROUND(F459,2)</f>
        <v>0</v>
      </c>
    </row>
    <row r="459" spans="2:10" ht="20.25" customHeight="1" thickBot="1" x14ac:dyDescent="0.3">
      <c r="B459" s="59" t="s">
        <v>295</v>
      </c>
      <c r="C459" s="60" t="s">
        <v>5</v>
      </c>
      <c r="D459" s="148" t="s">
        <v>303</v>
      </c>
      <c r="E459" s="149"/>
      <c r="F459" s="43"/>
      <c r="G459" s="63">
        <v>3</v>
      </c>
      <c r="H459" s="62">
        <f>ROUND(J458*G459,2)</f>
        <v>0</v>
      </c>
      <c r="I459" s="46" t="str">
        <f>IF(ISBLANK('Modelo de oferta económica'!F459),"Es necesario completar el precio de esta partida, introduciendo un valor en la celda en naranja","")</f>
        <v>Es necesario completar el precio de esta partida, introduciendo un valor en la celda en naranja</v>
      </c>
    </row>
    <row r="460" spans="2:10" ht="15.75" thickBot="1" x14ac:dyDescent="0.3">
      <c r="B460" s="153" t="s">
        <v>302</v>
      </c>
      <c r="C460" s="154"/>
      <c r="D460" s="154"/>
      <c r="E460" s="154"/>
      <c r="F460" s="154"/>
      <c r="G460" s="154"/>
      <c r="H460" s="155"/>
    </row>
    <row r="461" spans="2:10" ht="15.75" thickBot="1" x14ac:dyDescent="0.3">
      <c r="B461" s="141" t="s">
        <v>49</v>
      </c>
      <c r="C461" s="142"/>
      <c r="D461" s="142"/>
      <c r="E461" s="143"/>
      <c r="F461" s="29" t="s">
        <v>1</v>
      </c>
      <c r="G461" s="3" t="s">
        <v>2</v>
      </c>
      <c r="H461" s="23" t="s">
        <v>3</v>
      </c>
      <c r="J461" s="87">
        <f>ROUND(F462,2)</f>
        <v>0</v>
      </c>
    </row>
    <row r="462" spans="2:10" ht="20.25" customHeight="1" thickBot="1" x14ac:dyDescent="0.3">
      <c r="B462" s="59" t="s">
        <v>306</v>
      </c>
      <c r="C462" s="60" t="s">
        <v>5</v>
      </c>
      <c r="D462" s="148" t="s">
        <v>308</v>
      </c>
      <c r="E462" s="149"/>
      <c r="F462" s="43"/>
      <c r="G462" s="63">
        <v>4</v>
      </c>
      <c r="H462" s="62">
        <f>ROUND(J461*G462,2)</f>
        <v>0</v>
      </c>
      <c r="I462" s="46" t="str">
        <f>IF(ISBLANK('Modelo de oferta económica'!F462),"Es necesario completar el precio de esta partida, introduciendo un valor en la celda en naranja","")</f>
        <v>Es necesario completar el precio de esta partida, introduciendo un valor en la celda en naranja</v>
      </c>
    </row>
    <row r="463" spans="2:10" ht="18" customHeight="1" thickBot="1" x14ac:dyDescent="0.3">
      <c r="B463" s="150" t="s">
        <v>307</v>
      </c>
      <c r="C463" s="151"/>
      <c r="D463" s="151"/>
      <c r="E463" s="151"/>
      <c r="F463" s="151"/>
      <c r="G463" s="151"/>
      <c r="H463" s="152"/>
    </row>
    <row r="464" spans="2:10" ht="9.9499999999999993" customHeight="1" thickBot="1" x14ac:dyDescent="0.3">
      <c r="D464" s="7"/>
      <c r="E464"/>
      <c r="F464" s="25"/>
      <c r="G464"/>
      <c r="H464" s="1"/>
    </row>
    <row r="465" spans="2:10" ht="15.75" thickBot="1" x14ac:dyDescent="0.3">
      <c r="B465" s="141" t="s">
        <v>49</v>
      </c>
      <c r="C465" s="142"/>
      <c r="D465" s="142"/>
      <c r="E465" s="143"/>
      <c r="F465" s="29" t="s">
        <v>1</v>
      </c>
      <c r="G465" s="3" t="s">
        <v>2</v>
      </c>
      <c r="H465" s="23" t="s">
        <v>3</v>
      </c>
      <c r="J465" s="87">
        <f>ROUND(F466,2)</f>
        <v>0</v>
      </c>
    </row>
    <row r="466" spans="2:10" ht="18" customHeight="1" thickBot="1" x14ac:dyDescent="0.3">
      <c r="B466" s="59" t="s">
        <v>296</v>
      </c>
      <c r="C466" s="60" t="s">
        <v>5</v>
      </c>
      <c r="D466" s="148" t="s">
        <v>305</v>
      </c>
      <c r="E466" s="149"/>
      <c r="F466" s="43"/>
      <c r="G466" s="63">
        <v>1</v>
      </c>
      <c r="H466" s="62">
        <f>ROUND(J465*G466,2)</f>
        <v>0</v>
      </c>
      <c r="I466" s="46" t="str">
        <f>IF(ISBLANK('Modelo de oferta económica'!F466),"Es necesario completar el precio de esta partida, introduciendo un valor en la celda en naranja","")</f>
        <v>Es necesario completar el precio de esta partida, introduciendo un valor en la celda en naranja</v>
      </c>
    </row>
    <row r="467" spans="2:10" ht="28.5" customHeight="1" thickBot="1" x14ac:dyDescent="0.3">
      <c r="B467" s="150" t="s">
        <v>304</v>
      </c>
      <c r="C467" s="151"/>
      <c r="D467" s="151"/>
      <c r="E467" s="151"/>
      <c r="F467" s="151"/>
      <c r="G467" s="151"/>
      <c r="H467" s="152"/>
    </row>
    <row r="468" spans="2:10" ht="9.9499999999999993" customHeight="1" thickBot="1" x14ac:dyDescent="0.3">
      <c r="D468" s="7"/>
      <c r="E468"/>
      <c r="F468" s="25"/>
      <c r="G468"/>
      <c r="H468" s="1"/>
    </row>
    <row r="469" spans="2:10" ht="15.75" thickBot="1" x14ac:dyDescent="0.3">
      <c r="B469" s="141" t="s">
        <v>49</v>
      </c>
      <c r="C469" s="142"/>
      <c r="D469" s="142"/>
      <c r="E469" s="143"/>
      <c r="F469" s="29" t="s">
        <v>1</v>
      </c>
      <c r="G469" s="3" t="s">
        <v>2</v>
      </c>
      <c r="H469" s="23" t="s">
        <v>3</v>
      </c>
      <c r="J469" s="87">
        <f>ROUND(F470,2)</f>
        <v>0</v>
      </c>
    </row>
    <row r="470" spans="2:10" ht="15.75" thickBot="1" x14ac:dyDescent="0.3">
      <c r="B470" s="59" t="s">
        <v>297</v>
      </c>
      <c r="C470" s="60" t="s">
        <v>5</v>
      </c>
      <c r="D470" s="148" t="s">
        <v>350</v>
      </c>
      <c r="E470" s="149"/>
      <c r="F470" s="43"/>
      <c r="G470" s="63">
        <v>1</v>
      </c>
      <c r="H470" s="62">
        <f>ROUND(J469*G470,2)</f>
        <v>0</v>
      </c>
      <c r="I470" s="46" t="str">
        <f>IF(ISBLANK('Modelo de oferta económica'!F470),"Es necesario completar el precio de esta partida, introduciendo un valor en la celda en naranja","")</f>
        <v>Es necesario completar el precio de esta partida, introduciendo un valor en la celda en naranja</v>
      </c>
    </row>
    <row r="471" spans="2:10" ht="18.75" customHeight="1" thickBot="1" x14ac:dyDescent="0.3">
      <c r="B471" s="150" t="s">
        <v>347</v>
      </c>
      <c r="C471" s="151"/>
      <c r="D471" s="151"/>
      <c r="E471" s="151"/>
      <c r="F471" s="151"/>
      <c r="G471" s="151"/>
      <c r="H471" s="152"/>
    </row>
    <row r="472" spans="2:10" ht="9.9499999999999993" customHeight="1" thickBot="1" x14ac:dyDescent="0.3">
      <c r="D472" s="7"/>
      <c r="E472"/>
      <c r="F472" s="25"/>
      <c r="G472"/>
      <c r="H472" s="22"/>
    </row>
    <row r="473" spans="2:10" ht="15.75" thickBot="1" x14ac:dyDescent="0.3">
      <c r="B473" s="141" t="s">
        <v>49</v>
      </c>
      <c r="C473" s="142"/>
      <c r="D473" s="142"/>
      <c r="E473" s="143"/>
      <c r="F473" s="29" t="s">
        <v>19</v>
      </c>
      <c r="G473" s="3" t="s">
        <v>2</v>
      </c>
      <c r="H473" s="3" t="s">
        <v>3</v>
      </c>
      <c r="J473" s="87">
        <f>ROUND(F474,2)</f>
        <v>0</v>
      </c>
    </row>
    <row r="474" spans="2:10" ht="15.75" thickBot="1" x14ac:dyDescent="0.3">
      <c r="B474" s="59" t="s">
        <v>298</v>
      </c>
      <c r="C474" s="60" t="s">
        <v>5</v>
      </c>
      <c r="D474" s="148" t="s">
        <v>349</v>
      </c>
      <c r="E474" s="149"/>
      <c r="F474" s="43"/>
      <c r="G474" s="63">
        <v>1</v>
      </c>
      <c r="H474" s="62">
        <f>ROUND(J473*G474,2)</f>
        <v>0</v>
      </c>
      <c r="I474" s="46" t="str">
        <f>IF(ISBLANK('Modelo de oferta económica'!F474),"Es necesario completar el precio de esta partida, introduciendo un valor en la celda en naranja","")</f>
        <v>Es necesario completar el precio de esta partida, introduciendo un valor en la celda en naranja</v>
      </c>
    </row>
    <row r="475" spans="2:10" ht="15.75" thickBot="1" x14ac:dyDescent="0.3">
      <c r="B475" s="150" t="s">
        <v>348</v>
      </c>
      <c r="C475" s="151"/>
      <c r="D475" s="151"/>
      <c r="E475" s="151"/>
      <c r="F475" s="151"/>
      <c r="G475" s="151"/>
      <c r="H475" s="152"/>
    </row>
    <row r="476" spans="2:10" x14ac:dyDescent="0.25">
      <c r="B476" s="6"/>
      <c r="C476" s="6"/>
      <c r="D476" s="6"/>
      <c r="E476" s="6"/>
      <c r="F476" s="6"/>
      <c r="G476" s="6"/>
      <c r="H476" s="6"/>
    </row>
    <row r="477" spans="2:10" x14ac:dyDescent="0.25">
      <c r="B477" s="6"/>
      <c r="C477" s="6"/>
      <c r="D477" s="6"/>
      <c r="E477" s="6"/>
      <c r="F477" s="6"/>
      <c r="G477" s="6"/>
      <c r="H477" s="85"/>
    </row>
    <row r="478" spans="2:10" x14ac:dyDescent="0.25">
      <c r="B478" s="6"/>
      <c r="C478" s="6"/>
      <c r="D478" s="6"/>
      <c r="E478" s="6"/>
      <c r="F478" s="6"/>
      <c r="G478" s="6"/>
      <c r="H478" s="6"/>
    </row>
    <row r="479" spans="2:10" ht="15.75" thickBot="1" x14ac:dyDescent="0.3"/>
    <row r="480" spans="2:10" ht="15.75" thickBot="1" x14ac:dyDescent="0.3">
      <c r="B480" s="139"/>
      <c r="C480" s="140"/>
      <c r="D480" s="146" t="s">
        <v>16</v>
      </c>
      <c r="E480" s="147"/>
      <c r="F480" s="147"/>
      <c r="G480" s="147"/>
      <c r="H480" s="73">
        <f>+H483</f>
        <v>0</v>
      </c>
      <c r="I480" s="44">
        <f>COUNTIF(I483:I484,"Es necesario completar el importe, introduciendo un valor en la celda en naranja")</f>
        <v>1</v>
      </c>
    </row>
    <row r="481" spans="2:10" ht="9.9499999999999993" customHeight="1" thickBot="1" x14ac:dyDescent="0.3">
      <c r="E481"/>
      <c r="F481" s="25"/>
      <c r="G481"/>
      <c r="H481" s="1"/>
    </row>
    <row r="482" spans="2:10" ht="15.75" thickBot="1" x14ac:dyDescent="0.3">
      <c r="B482" s="141" t="s">
        <v>49</v>
      </c>
      <c r="C482" s="142"/>
      <c r="D482" s="142"/>
      <c r="E482" s="143"/>
      <c r="F482" s="29" t="s">
        <v>3</v>
      </c>
      <c r="G482" s="67"/>
      <c r="H482" s="3" t="s">
        <v>3</v>
      </c>
      <c r="J482" s="87">
        <f>ROUND(F483,2)</f>
        <v>0</v>
      </c>
    </row>
    <row r="483" spans="2:10" ht="15.75" thickBot="1" x14ac:dyDescent="0.3">
      <c r="B483" s="74"/>
      <c r="C483" s="75"/>
      <c r="D483" s="144" t="s">
        <v>309</v>
      </c>
      <c r="E483" s="145"/>
      <c r="F483" s="34"/>
      <c r="G483" s="80"/>
      <c r="H483" s="79">
        <f>ROUND(J482,2)</f>
        <v>0</v>
      </c>
      <c r="I483" s="46" t="str">
        <f>IF(ISBLANK('Modelo de oferta económica'!F483),"Es necesario completar el importe, introduciendo un valor en la celda en naranja","")</f>
        <v>Es necesario completar el importe, introduciendo un valor en la celda en naranja</v>
      </c>
    </row>
    <row r="484" spans="2:10" ht="15.75" thickBot="1" x14ac:dyDescent="0.3">
      <c r="B484" s="99" t="s">
        <v>314</v>
      </c>
      <c r="C484" s="100"/>
      <c r="D484" s="100"/>
      <c r="E484" s="100"/>
      <c r="F484" s="77"/>
      <c r="G484" s="78"/>
      <c r="H484" s="78"/>
    </row>
    <row r="485" spans="2:10" ht="9.9499999999999993" customHeight="1" x14ac:dyDescent="0.25">
      <c r="E485"/>
      <c r="F485" s="25"/>
      <c r="G485"/>
      <c r="H485"/>
    </row>
    <row r="486" spans="2:10" ht="15.75" thickBot="1" x14ac:dyDescent="0.3"/>
    <row r="487" spans="2:10" ht="15.75" customHeight="1" thickBot="1" x14ac:dyDescent="0.3">
      <c r="B487" s="139"/>
      <c r="C487" s="140"/>
      <c r="D487" s="146" t="s">
        <v>15</v>
      </c>
      <c r="E487" s="147"/>
      <c r="F487" s="147"/>
      <c r="G487" s="147"/>
      <c r="H487" s="73">
        <f>+H490</f>
        <v>0</v>
      </c>
      <c r="I487" s="44">
        <f>COUNTIF(I490:I492,"Es necesario completar el importe, introduciendo un valor en la celda en naranja")</f>
        <v>1</v>
      </c>
    </row>
    <row r="488" spans="2:10" ht="9.9499999999999993" customHeight="1" thickBot="1" x14ac:dyDescent="0.3">
      <c r="E488"/>
      <c r="F488" s="25"/>
      <c r="G488"/>
      <c r="H488" s="1"/>
    </row>
    <row r="489" spans="2:10" ht="15.75" thickBot="1" x14ac:dyDescent="0.3">
      <c r="B489" s="141" t="s">
        <v>49</v>
      </c>
      <c r="C489" s="142"/>
      <c r="D489" s="142"/>
      <c r="E489" s="143"/>
      <c r="F489" s="29" t="s">
        <v>3</v>
      </c>
      <c r="G489" s="67"/>
      <c r="H489" s="3" t="s">
        <v>3</v>
      </c>
      <c r="J489" s="87">
        <f>ROUND(F490,2)</f>
        <v>0</v>
      </c>
    </row>
    <row r="490" spans="2:10" ht="15.75" thickBot="1" x14ac:dyDescent="0.3">
      <c r="B490" s="74"/>
      <c r="C490" s="75"/>
      <c r="D490" s="144" t="s">
        <v>310</v>
      </c>
      <c r="E490" s="145"/>
      <c r="F490" s="43"/>
      <c r="G490" s="80"/>
      <c r="H490" s="76">
        <f>ROUND(J489,2)</f>
        <v>0</v>
      </c>
      <c r="I490" s="46" t="str">
        <f>IF(ISBLANK('Modelo de oferta económica'!F490),"Es necesario completar el importe, introduciendo un valor en la celda en naranja","")</f>
        <v>Es necesario completar el importe, introduciendo un valor en la celda en naranja</v>
      </c>
    </row>
    <row r="491" spans="2:10" ht="16.5" customHeight="1" thickBot="1" x14ac:dyDescent="0.3">
      <c r="B491" s="99" t="s">
        <v>315</v>
      </c>
      <c r="C491" s="100"/>
      <c r="D491" s="100"/>
      <c r="E491" s="100"/>
      <c r="F491" s="77"/>
      <c r="G491" s="78"/>
      <c r="H491" s="81"/>
    </row>
    <row r="492" spans="2:10" ht="9.9499999999999993" customHeight="1" x14ac:dyDescent="0.25">
      <c r="E492"/>
      <c r="F492" s="25"/>
      <c r="G492"/>
      <c r="H492"/>
    </row>
    <row r="493" spans="2:10" ht="9.9499999999999993" customHeight="1" x14ac:dyDescent="0.25">
      <c r="E493"/>
      <c r="F493" s="25"/>
      <c r="G493"/>
      <c r="H493"/>
    </row>
  </sheetData>
  <sheetProtection algorithmName="SHA-512" hashValue="sqQGgwRLjHiGQkIRS2Ve5bUrrYOBwMGFWcF1ibMGLwUjGs4lnY3dACTaVgVfrvww8a7TEBllHaF7NQn3g2LsCA==" saltValue="sV3HLlQEGWeljBWzc/yppw==" spinCount="100000" sheet="1" objects="1" scenarios="1" selectLockedCells="1"/>
  <mergeCells count="372">
    <mergeCell ref="B63:E63"/>
    <mergeCell ref="D64:E64"/>
    <mergeCell ref="B73:H73"/>
    <mergeCell ref="B75:E75"/>
    <mergeCell ref="D76:E76"/>
    <mergeCell ref="B77:H77"/>
    <mergeCell ref="B40:D40"/>
    <mergeCell ref="F40:G40"/>
    <mergeCell ref="B41:D41"/>
    <mergeCell ref="F41:G41"/>
    <mergeCell ref="B42:D42"/>
    <mergeCell ref="F42:G42"/>
    <mergeCell ref="B59:E59"/>
    <mergeCell ref="D60:E60"/>
    <mergeCell ref="B53:C53"/>
    <mergeCell ref="B55:E55"/>
    <mergeCell ref="D56:E56"/>
    <mergeCell ref="B44:H44"/>
    <mergeCell ref="B65:H65"/>
    <mergeCell ref="B61:H61"/>
    <mergeCell ref="B57:H57"/>
    <mergeCell ref="D53:G53"/>
    <mergeCell ref="C46:E49"/>
    <mergeCell ref="B67:E67"/>
    <mergeCell ref="D68:E68"/>
    <mergeCell ref="B69:H69"/>
    <mergeCell ref="B71:E71"/>
    <mergeCell ref="B80:C80"/>
    <mergeCell ref="D80:G80"/>
    <mergeCell ref="B82:E82"/>
    <mergeCell ref="D83:E83"/>
    <mergeCell ref="B84:H84"/>
    <mergeCell ref="D72:E72"/>
    <mergeCell ref="B124:H124"/>
    <mergeCell ref="B126:E126"/>
    <mergeCell ref="B96:H96"/>
    <mergeCell ref="B92:H92"/>
    <mergeCell ref="B88:H88"/>
    <mergeCell ref="D111:E111"/>
    <mergeCell ref="B110:E110"/>
    <mergeCell ref="B120:H120"/>
    <mergeCell ref="D115:E115"/>
    <mergeCell ref="B116:H116"/>
    <mergeCell ref="B118:E118"/>
    <mergeCell ref="B108:H108"/>
    <mergeCell ref="B122:E122"/>
    <mergeCell ref="D123:E123"/>
    <mergeCell ref="D119:E119"/>
    <mergeCell ref="B104:H104"/>
    <mergeCell ref="B106:E106"/>
    <mergeCell ref="D107:E107"/>
    <mergeCell ref="B86:E86"/>
    <mergeCell ref="D95:E95"/>
    <mergeCell ref="D91:E91"/>
    <mergeCell ref="B94:E94"/>
    <mergeCell ref="D87:E87"/>
    <mergeCell ref="B90:E90"/>
    <mergeCell ref="B98:E98"/>
    <mergeCell ref="B112:H112"/>
    <mergeCell ref="B114:E114"/>
    <mergeCell ref="D99:E99"/>
    <mergeCell ref="B100:H100"/>
    <mergeCell ref="B102:E102"/>
    <mergeCell ref="D103:E103"/>
    <mergeCell ref="D143:E143"/>
    <mergeCell ref="B144:H144"/>
    <mergeCell ref="B146:E146"/>
    <mergeCell ref="D147:E147"/>
    <mergeCell ref="B148:H148"/>
    <mergeCell ref="D139:E139"/>
    <mergeCell ref="B140:H140"/>
    <mergeCell ref="B142:E142"/>
    <mergeCell ref="D127:E127"/>
    <mergeCell ref="B128:H128"/>
    <mergeCell ref="B130:E130"/>
    <mergeCell ref="D131:E131"/>
    <mergeCell ref="B132:H132"/>
    <mergeCell ref="B133:E133"/>
    <mergeCell ref="D135:E135"/>
    <mergeCell ref="B136:H136"/>
    <mergeCell ref="B138:E138"/>
    <mergeCell ref="B134:E134"/>
    <mergeCell ref="B157:E157"/>
    <mergeCell ref="B165:E165"/>
    <mergeCell ref="D166:E166"/>
    <mergeCell ref="D162:E162"/>
    <mergeCell ref="B163:H163"/>
    <mergeCell ref="D158:E158"/>
    <mergeCell ref="B159:H159"/>
    <mergeCell ref="B161:E161"/>
    <mergeCell ref="B151:C151"/>
    <mergeCell ref="B153:E153"/>
    <mergeCell ref="D154:E154"/>
    <mergeCell ref="D151:G151"/>
    <mergeCell ref="B155:H155"/>
    <mergeCell ref="B189:E189"/>
    <mergeCell ref="D182:E182"/>
    <mergeCell ref="B183:H183"/>
    <mergeCell ref="B185:E185"/>
    <mergeCell ref="D178:E178"/>
    <mergeCell ref="B179:H179"/>
    <mergeCell ref="B181:E181"/>
    <mergeCell ref="B167:H167"/>
    <mergeCell ref="B168:E168"/>
    <mergeCell ref="B169:E169"/>
    <mergeCell ref="D186:E186"/>
    <mergeCell ref="B187:H187"/>
    <mergeCell ref="D174:E174"/>
    <mergeCell ref="B175:H175"/>
    <mergeCell ref="B177:E177"/>
    <mergeCell ref="D170:E170"/>
    <mergeCell ref="B171:H171"/>
    <mergeCell ref="B172:E172"/>
    <mergeCell ref="B173:E173"/>
    <mergeCell ref="D190:E190"/>
    <mergeCell ref="B191:H191"/>
    <mergeCell ref="B193:E193"/>
    <mergeCell ref="B211:H211"/>
    <mergeCell ref="B213:E213"/>
    <mergeCell ref="D198:E198"/>
    <mergeCell ref="B199:H199"/>
    <mergeCell ref="B201:E201"/>
    <mergeCell ref="D194:E194"/>
    <mergeCell ref="B195:H195"/>
    <mergeCell ref="B197:E197"/>
    <mergeCell ref="B207:H207"/>
    <mergeCell ref="B209:E209"/>
    <mergeCell ref="D210:E210"/>
    <mergeCell ref="D202:E202"/>
    <mergeCell ref="B203:H203"/>
    <mergeCell ref="B218:C218"/>
    <mergeCell ref="D218:G218"/>
    <mergeCell ref="B220:E220"/>
    <mergeCell ref="D221:E221"/>
    <mergeCell ref="B222:H222"/>
    <mergeCell ref="B205:E205"/>
    <mergeCell ref="D206:E206"/>
    <mergeCell ref="B215:H215"/>
    <mergeCell ref="D214:E214"/>
    <mergeCell ref="D241:E241"/>
    <mergeCell ref="B242:H242"/>
    <mergeCell ref="B244:E244"/>
    <mergeCell ref="D249:E249"/>
    <mergeCell ref="B250:H250"/>
    <mergeCell ref="D245:E245"/>
    <mergeCell ref="B246:H246"/>
    <mergeCell ref="B248:E248"/>
    <mergeCell ref="B224:E224"/>
    <mergeCell ref="D225:E225"/>
    <mergeCell ref="B239:E239"/>
    <mergeCell ref="B240:E240"/>
    <mergeCell ref="D237:E237"/>
    <mergeCell ref="B238:H238"/>
    <mergeCell ref="B234:H234"/>
    <mergeCell ref="B236:E236"/>
    <mergeCell ref="B230:H230"/>
    <mergeCell ref="B232:E232"/>
    <mergeCell ref="D233:E233"/>
    <mergeCell ref="B226:H226"/>
    <mergeCell ref="B228:E228"/>
    <mergeCell ref="D229:E229"/>
    <mergeCell ref="B272:C272"/>
    <mergeCell ref="D272:G272"/>
    <mergeCell ref="B276:H276"/>
    <mergeCell ref="B278:E278"/>
    <mergeCell ref="B267:E267"/>
    <mergeCell ref="D268:E268"/>
    <mergeCell ref="B269:H269"/>
    <mergeCell ref="B253:C253"/>
    <mergeCell ref="D253:G253"/>
    <mergeCell ref="B263:E263"/>
    <mergeCell ref="D264:E264"/>
    <mergeCell ref="B265:H265"/>
    <mergeCell ref="B259:E259"/>
    <mergeCell ref="D260:E260"/>
    <mergeCell ref="B261:H261"/>
    <mergeCell ref="B255:E255"/>
    <mergeCell ref="D256:E256"/>
    <mergeCell ref="B257:H257"/>
    <mergeCell ref="B292:H292"/>
    <mergeCell ref="B290:E290"/>
    <mergeCell ref="D291:E291"/>
    <mergeCell ref="B288:H288"/>
    <mergeCell ref="B289:E289"/>
    <mergeCell ref="D279:E279"/>
    <mergeCell ref="B274:E274"/>
    <mergeCell ref="D275:E275"/>
    <mergeCell ref="B286:E286"/>
    <mergeCell ref="D287:E287"/>
    <mergeCell ref="B284:H284"/>
    <mergeCell ref="B280:H280"/>
    <mergeCell ref="B282:E282"/>
    <mergeCell ref="D283:E283"/>
    <mergeCell ref="B316:H316"/>
    <mergeCell ref="B308:H308"/>
    <mergeCell ref="B310:E310"/>
    <mergeCell ref="D311:E311"/>
    <mergeCell ref="B304:H304"/>
    <mergeCell ref="B306:E306"/>
    <mergeCell ref="D307:E307"/>
    <mergeCell ref="B294:E294"/>
    <mergeCell ref="D295:E295"/>
    <mergeCell ref="B312:H312"/>
    <mergeCell ref="B314:E314"/>
    <mergeCell ref="D315:E315"/>
    <mergeCell ref="B300:H300"/>
    <mergeCell ref="B302:E302"/>
    <mergeCell ref="D303:E303"/>
    <mergeCell ref="B296:H296"/>
    <mergeCell ref="B298:E298"/>
    <mergeCell ref="D299:E299"/>
    <mergeCell ref="B318:E318"/>
    <mergeCell ref="D319:E319"/>
    <mergeCell ref="B320:H320"/>
    <mergeCell ref="B334:E334"/>
    <mergeCell ref="B330:E330"/>
    <mergeCell ref="D331:E331"/>
    <mergeCell ref="B332:H332"/>
    <mergeCell ref="B326:E326"/>
    <mergeCell ref="D327:E327"/>
    <mergeCell ref="B328:H328"/>
    <mergeCell ref="B322:E322"/>
    <mergeCell ref="D323:E323"/>
    <mergeCell ref="B324:H324"/>
    <mergeCell ref="D358:E358"/>
    <mergeCell ref="B345:E345"/>
    <mergeCell ref="D346:E346"/>
    <mergeCell ref="B347:H347"/>
    <mergeCell ref="D354:E354"/>
    <mergeCell ref="B355:H355"/>
    <mergeCell ref="B357:E357"/>
    <mergeCell ref="D335:E335"/>
    <mergeCell ref="B336:H336"/>
    <mergeCell ref="B339:C339"/>
    <mergeCell ref="D339:G339"/>
    <mergeCell ref="D342:E342"/>
    <mergeCell ref="B343:H343"/>
    <mergeCell ref="B341:E341"/>
    <mergeCell ref="B353:E353"/>
    <mergeCell ref="B351:H351"/>
    <mergeCell ref="B349:E349"/>
    <mergeCell ref="D350:E350"/>
    <mergeCell ref="B359:H359"/>
    <mergeCell ref="B367:H367"/>
    <mergeCell ref="B369:E369"/>
    <mergeCell ref="D370:E370"/>
    <mergeCell ref="B371:H371"/>
    <mergeCell ref="B361:E361"/>
    <mergeCell ref="D362:E362"/>
    <mergeCell ref="B363:H363"/>
    <mergeCell ref="B365:E365"/>
    <mergeCell ref="D366:E366"/>
    <mergeCell ref="B384:E384"/>
    <mergeCell ref="B378:C378"/>
    <mergeCell ref="D378:G378"/>
    <mergeCell ref="D381:E381"/>
    <mergeCell ref="B382:H382"/>
    <mergeCell ref="B380:E380"/>
    <mergeCell ref="B373:E373"/>
    <mergeCell ref="D374:E374"/>
    <mergeCell ref="B375:H375"/>
    <mergeCell ref="B389:C389"/>
    <mergeCell ref="D389:G389"/>
    <mergeCell ref="B393:H393"/>
    <mergeCell ref="B395:E395"/>
    <mergeCell ref="D396:E396"/>
    <mergeCell ref="B391:E391"/>
    <mergeCell ref="D392:E392"/>
    <mergeCell ref="D385:E385"/>
    <mergeCell ref="B386:H386"/>
    <mergeCell ref="B397:H397"/>
    <mergeCell ref="B399:E399"/>
    <mergeCell ref="D400:E400"/>
    <mergeCell ref="B421:H421"/>
    <mergeCell ref="B423:E423"/>
    <mergeCell ref="B409:H409"/>
    <mergeCell ref="B411:E411"/>
    <mergeCell ref="D412:E412"/>
    <mergeCell ref="B405:H405"/>
    <mergeCell ref="B407:E407"/>
    <mergeCell ref="D408:E408"/>
    <mergeCell ref="B401:H401"/>
    <mergeCell ref="B403:E403"/>
    <mergeCell ref="D404:E404"/>
    <mergeCell ref="D424:E424"/>
    <mergeCell ref="B425:H425"/>
    <mergeCell ref="B427:E427"/>
    <mergeCell ref="B413:H413"/>
    <mergeCell ref="B415:E415"/>
    <mergeCell ref="D416:E416"/>
    <mergeCell ref="B417:H417"/>
    <mergeCell ref="B419:E419"/>
    <mergeCell ref="D420:E420"/>
    <mergeCell ref="B448:C448"/>
    <mergeCell ref="D448:G448"/>
    <mergeCell ref="B452:H452"/>
    <mergeCell ref="B454:E454"/>
    <mergeCell ref="D455:E455"/>
    <mergeCell ref="B450:E450"/>
    <mergeCell ref="D451:E451"/>
    <mergeCell ref="D428:E428"/>
    <mergeCell ref="B429:H429"/>
    <mergeCell ref="B431:E431"/>
    <mergeCell ref="D432:E432"/>
    <mergeCell ref="B433:H433"/>
    <mergeCell ref="B435:E435"/>
    <mergeCell ref="D436:E436"/>
    <mergeCell ref="B437:H437"/>
    <mergeCell ref="B439:E439"/>
    <mergeCell ref="D440:E440"/>
    <mergeCell ref="B441:H441"/>
    <mergeCell ref="B443:E443"/>
    <mergeCell ref="D444:E444"/>
    <mergeCell ref="B445:H445"/>
    <mergeCell ref="D470:E470"/>
    <mergeCell ref="B471:H471"/>
    <mergeCell ref="B473:E473"/>
    <mergeCell ref="D474:E474"/>
    <mergeCell ref="B456:H456"/>
    <mergeCell ref="B458:E458"/>
    <mergeCell ref="D459:E459"/>
    <mergeCell ref="B475:H475"/>
    <mergeCell ref="D466:E466"/>
    <mergeCell ref="B467:H467"/>
    <mergeCell ref="B469:E469"/>
    <mergeCell ref="B465:E465"/>
    <mergeCell ref="B460:H460"/>
    <mergeCell ref="B461:E461"/>
    <mergeCell ref="D462:E462"/>
    <mergeCell ref="B463:H463"/>
    <mergeCell ref="B487:C487"/>
    <mergeCell ref="B489:E489"/>
    <mergeCell ref="D490:E490"/>
    <mergeCell ref="D487:G487"/>
    <mergeCell ref="B480:C480"/>
    <mergeCell ref="D480:G480"/>
    <mergeCell ref="B482:E482"/>
    <mergeCell ref="D483:E483"/>
    <mergeCell ref="B484:E484"/>
    <mergeCell ref="B491:E491"/>
    <mergeCell ref="B6:H13"/>
    <mergeCell ref="B2:H2"/>
    <mergeCell ref="B4:H4"/>
    <mergeCell ref="B32:E33"/>
    <mergeCell ref="B34:G34"/>
    <mergeCell ref="B35:D35"/>
    <mergeCell ref="B36:D36"/>
    <mergeCell ref="F30:G30"/>
    <mergeCell ref="F17:G29"/>
    <mergeCell ref="F15:G16"/>
    <mergeCell ref="B15:D16"/>
    <mergeCell ref="B17:D17"/>
    <mergeCell ref="B18:D18"/>
    <mergeCell ref="B19:D19"/>
    <mergeCell ref="B20:D20"/>
    <mergeCell ref="F35:G35"/>
    <mergeCell ref="F36:G36"/>
    <mergeCell ref="B21:D21"/>
    <mergeCell ref="B22:D22"/>
    <mergeCell ref="B23:D23"/>
    <mergeCell ref="B24:D24"/>
    <mergeCell ref="B25:D25"/>
    <mergeCell ref="B37:D37"/>
    <mergeCell ref="F37:G37"/>
    <mergeCell ref="B38:D38"/>
    <mergeCell ref="F38:G38"/>
    <mergeCell ref="B39:D39"/>
    <mergeCell ref="B26:D26"/>
    <mergeCell ref="B27:D27"/>
    <mergeCell ref="B28:D28"/>
    <mergeCell ref="B29:D29"/>
    <mergeCell ref="F39:G39"/>
  </mergeCells>
  <pageMargins left="0.26" right="0.15748031496062992" top="0.22" bottom="0.52" header="0.17" footer="0.31496062992125984"/>
  <pageSetup paperSize="9" scale="79" orientation="portrait" r:id="rId1"/>
  <rowBreaks count="9" manualBreakCount="9">
    <brk id="51" min="1" max="7" man="1"/>
    <brk id="109" min="1" max="7" man="1"/>
    <brk id="168" min="1" max="7" man="1"/>
    <brk id="231" min="1" max="7" man="1"/>
    <brk id="276" min="1" max="7" man="1"/>
    <brk id="320" min="1" max="7" man="1"/>
    <brk id="368" min="1" max="7" man="1"/>
    <brk id="418" min="1" max="7" man="1"/>
    <brk id="472" min="1" max="7" man="1"/>
  </rowBreak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$F$30</xm:f>
              </x14:cfvo>
              <x14:cfvo type="num" gte="0">
                <xm:f>$F$30</xm:f>
              </x14:cfvo>
              <x14:cfIcon iconSet="3Symbols" iconId="2"/>
              <x14:cfIcon iconSet="3Symbols" iconId="2"/>
              <x14:cfIcon iconSet="3Symbols" iconId="0"/>
            </x14:iconSet>
          </x14:cfRule>
          <xm:sqref>E30</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c136f9e-4c62-4529-96d7-4d45c08bd7fe">
      <Terms xmlns="http://schemas.microsoft.com/office/infopath/2007/PartnerControls"/>
    </lcf76f155ced4ddcb4097134ff3c332f>
    <TaxCatchAll xmlns="09521594-1c3f-4dc0-883b-87d08b31eb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8" ma:contentTypeDescription="Create a new document." ma:contentTypeScope="" ma:versionID="66659522e04954fc9e67c8ab5e62288d">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bfacf33077efe42d311b736573e5ca39"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24008f0c-77cc-4ac8-b256-0f6140b0949c"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37489d52-0c8c-469c-8e97-b41cc147591a}" ma:internalName="TaxCatchAll" ma:showField="CatchAllData" ma:web="09521594-1c3f-4dc0-883b-87d08b31eb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E8E328-2BB1-4992-A68C-8C7D1B2909E2}">
  <ds:schemaRefs>
    <ds:schemaRef ds:uri="http://schemas.microsoft.com/office/2006/metadata/properties"/>
    <ds:schemaRef ds:uri="http://schemas.microsoft.com/office/infopath/2007/PartnerControls"/>
    <ds:schemaRef ds:uri="5c136f9e-4c62-4529-96d7-4d45c08bd7fe"/>
    <ds:schemaRef ds:uri="09521594-1c3f-4dc0-883b-87d08b31ebb9"/>
  </ds:schemaRefs>
</ds:datastoreItem>
</file>

<file path=customXml/itemProps2.xml><?xml version="1.0" encoding="utf-8"?>
<ds:datastoreItem xmlns:ds="http://schemas.openxmlformats.org/officeDocument/2006/customXml" ds:itemID="{00E93E3F-40DF-4819-B1A7-39DDD31C82D0}">
  <ds:schemaRefs>
    <ds:schemaRef ds:uri="http://schemas.microsoft.com/sharepoint/v3/contenttype/forms"/>
  </ds:schemaRefs>
</ds:datastoreItem>
</file>

<file path=customXml/itemProps3.xml><?xml version="1.0" encoding="utf-8"?>
<ds:datastoreItem xmlns:ds="http://schemas.openxmlformats.org/officeDocument/2006/customXml" ds:itemID="{FC4916EB-98A0-42D6-B6BF-623F0D5B00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Almoguera Sanmiguel, Aurelio José</dc:creator>
  <cp:lastModifiedBy>Ávila Ruiz, Sandra</cp:lastModifiedBy>
  <cp:lastPrinted>2024-10-17T07:08:11Z</cp:lastPrinted>
  <dcterms:created xsi:type="dcterms:W3CDTF">2023-01-31T12:44:50Z</dcterms:created>
  <dcterms:modified xsi:type="dcterms:W3CDTF">2024-12-04T09:42:33Z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0x01010030E42E925AEB0D428E82179EA616534B</vt:lpwstr>
  </property>
  <property fmtid="{D5CDD505-2E9C-101B-9397-08002B2CF9AE}" pid="3" name="MediaServiceImageTags">
    <vt:lpwstr/>
  </property>
</Properties>
</file>