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codeName="ThisWorkbook" defaultThemeVersion="166925"/>
  <mc:AlternateContent xmlns:mc="http://schemas.openxmlformats.org/markup-compatibility/2006">
    <mc:Choice Requires="x15">
      <x15ac:absPath xmlns:x15ac="http://schemas.microsoft.com/office/spreadsheetml/2010/11/ac" url="https://enresa-my.sharepoint.com/personal/arma_enresa_es/Documents/DOUE/Expedientes activos/Expedientes activos/CO-TA-25-004 Obras trab restaur zona Oeste Ca/Borradores/1_Borradores UP/"/>
    </mc:Choice>
  </mc:AlternateContent>
  <xr:revisionPtr revIDLastSave="0" documentId="8_{CC7AF881-3DF6-436A-A53E-C11A990E9F46}" xr6:coauthVersionLast="47" xr6:coauthVersionMax="47" xr10:uidLastSave="{00000000-0000-0000-0000-000000000000}"/>
  <workbookProtection workbookAlgorithmName="SHA-512" workbookHashValue="6Ivp3xFuTui/23RnlQ/mUhCitMaJjJRIe5ekRSknaL5QmrGmaUpiogg4FzNzAhygSpdrxj+h1n88HRnqr0QbFA==" workbookSaltValue="8YWn5LYAXRyUpftp/ZUAPQ==" workbookSpinCount="100000" lockStructure="1"/>
  <bookViews>
    <workbookView xWindow="-110" yWindow="-110" windowWidth="19420" windowHeight="10300" activeTab="1" xr2:uid="{DE064847-3501-476C-BDF7-FE00ECE82F2E}"/>
  </bookViews>
  <sheets>
    <sheet name="Instrucciones" sheetId="21" r:id="rId1"/>
    <sheet name="Modelo de oferta económica" sheetId="1" r:id="rId2"/>
  </sheets>
  <definedNames>
    <definedName name="_Hlk113442285" localSheetId="0">Instrucciones!#REF!</definedName>
    <definedName name="_Hlk113442285" localSheetId="1">'Modelo de oferta económica'!#REF!</definedName>
    <definedName name="_Hlk119490985" localSheetId="0">Instrucciones!#REF!</definedName>
    <definedName name="_Hlk119490985" localSheetId="1">'Modelo de oferta económica'!#REF!</definedName>
    <definedName name="_Hlk119568242" localSheetId="0">Instrucciones!#REF!</definedName>
    <definedName name="_Hlk119568242" localSheetId="1">'Modelo de oferta económica'!#REF!</definedName>
    <definedName name="_Hlk119914996" localSheetId="0">Instrucciones!#REF!</definedName>
    <definedName name="_Hlk119914996" localSheetId="1">'Modelo de oferta económica'!#REF!</definedName>
    <definedName name="_Toc125653035" localSheetId="0">Instrucciones!#REF!</definedName>
    <definedName name="_Toc125653035" localSheetId="1">'Modelo de oferta económica'!#REF!</definedName>
    <definedName name="_Toc125653036" localSheetId="0">Instrucciones!#REF!</definedName>
    <definedName name="_Toc125653036" localSheetId="1">'Modelo de oferta económica'!#REF!</definedName>
    <definedName name="_Toc125653037" localSheetId="0">Instrucciones!#REF!</definedName>
    <definedName name="_Toc125653037" localSheetId="1">'Modelo de oferta económica'!#REF!</definedName>
    <definedName name="_Toc125653038" localSheetId="0">Instrucciones!#REF!</definedName>
    <definedName name="_Toc125653038" localSheetId="1">'Modelo de oferta económica'!#REF!</definedName>
    <definedName name="_Toc125653039" localSheetId="0">Instrucciones!#REF!</definedName>
    <definedName name="_Toc125653039" localSheetId="1">'Modelo de oferta económica'!#REF!</definedName>
    <definedName name="_Toc125653040" localSheetId="0">Instrucciones!#REF!</definedName>
    <definedName name="_Toc125653040" localSheetId="1">'Modelo de oferta económica'!#REF!</definedName>
    <definedName name="_Toc125653041" localSheetId="0">Instrucciones!#REF!</definedName>
    <definedName name="_Toc125653041" localSheetId="1">'Modelo de oferta económica'!#REF!</definedName>
    <definedName name="_Toc125653042" localSheetId="0">Instrucciones!#REF!</definedName>
    <definedName name="_Toc125653042" localSheetId="1">'Modelo de oferta económica'!#REF!</definedName>
    <definedName name="_Toc125653043" localSheetId="0">Instrucciones!#REF!</definedName>
    <definedName name="_Toc125653043" localSheetId="1">'Modelo de oferta económica'!#REF!</definedName>
    <definedName name="_Toc125653044" localSheetId="0">Instrucciones!#REF!</definedName>
    <definedName name="_Toc125653044" localSheetId="1">'Modelo de oferta económica'!#REF!</definedName>
    <definedName name="_Toc125653045" localSheetId="0">Instrucciones!#REF!</definedName>
    <definedName name="_Toc125653045" localSheetId="1">'Modelo de oferta económica'!#REF!</definedName>
    <definedName name="_Toc125653046" localSheetId="0">Instrucciones!#REF!</definedName>
    <definedName name="_Toc125653046" localSheetId="1">'Modelo de oferta económica'!#REF!</definedName>
    <definedName name="_Toc125653047" localSheetId="0">Instrucciones!#REF!</definedName>
    <definedName name="_Toc125653047" localSheetId="1">'Modelo de oferta económica'!#REF!</definedName>
    <definedName name="_Toc125653048" localSheetId="0">Instrucciones!#REF!</definedName>
    <definedName name="_Toc125653048" localSheetId="1">'Modelo de oferta económica'!#REF!</definedName>
    <definedName name="_Toc125653049" localSheetId="0">Instrucciones!#REF!</definedName>
    <definedName name="_Toc125653049" localSheetId="1">'Modelo de oferta económica'!#REF!</definedName>
    <definedName name="_Toc125653050" localSheetId="0">Instrucciones!#REF!</definedName>
    <definedName name="_Toc125653050" localSheetId="1">'Modelo de oferta económica'!#REF!</definedName>
    <definedName name="_Toc125653051" localSheetId="0">Instrucciones!#REF!</definedName>
    <definedName name="_Toc125653051" localSheetId="1">'Modelo de oferta económica'!$B$17</definedName>
    <definedName name="_xlnm.Print_Area" localSheetId="0">Instrucciones!$B$1:$S$20</definedName>
    <definedName name="_xlnm.Print_Area" localSheetId="1">'Modelo de oferta económica'!$B$2:$H$167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07" i="1" l="1"/>
  <c r="J103" i="1"/>
  <c r="J95" i="1"/>
  <c r="J69" i="1"/>
  <c r="J224" i="1"/>
  <c r="J220" i="1"/>
  <c r="J216" i="1"/>
  <c r="J212" i="1"/>
  <c r="J208" i="1"/>
  <c r="J204" i="1"/>
  <c r="J200" i="1"/>
  <c r="J196" i="1"/>
  <c r="J192" i="1"/>
  <c r="I225" i="1" l="1"/>
  <c r="I221" i="1"/>
  <c r="I217" i="1"/>
  <c r="I213" i="1"/>
  <c r="I209" i="1"/>
  <c r="I205" i="1"/>
  <c r="I201" i="1"/>
  <c r="I197" i="1"/>
  <c r="I193" i="1"/>
  <c r="I108" i="1"/>
  <c r="I104" i="1"/>
  <c r="I96" i="1"/>
  <c r="I231" i="1"/>
  <c r="J230" i="1"/>
  <c r="H231" i="1" s="1"/>
  <c r="H228" i="1" s="1"/>
  <c r="E26" i="1" s="1"/>
  <c r="I228" i="1"/>
  <c r="H225" i="1"/>
  <c r="H221" i="1"/>
  <c r="H217" i="1"/>
  <c r="H213" i="1"/>
  <c r="H209" i="1"/>
  <c r="H205" i="1"/>
  <c r="H201" i="1"/>
  <c r="H197" i="1"/>
  <c r="H193" i="1"/>
  <c r="I189" i="1"/>
  <c r="J188" i="1"/>
  <c r="H189" i="1" s="1"/>
  <c r="I186" i="1"/>
  <c r="I183" i="1"/>
  <c r="J182" i="1"/>
  <c r="H183" i="1" s="1"/>
  <c r="H180" i="1" s="1"/>
  <c r="E24" i="1" s="1"/>
  <c r="I180" i="1"/>
  <c r="I177" i="1"/>
  <c r="J176" i="1"/>
  <c r="H177" i="1" s="1"/>
  <c r="I173" i="1"/>
  <c r="J172" i="1"/>
  <c r="H173" i="1" s="1"/>
  <c r="I169" i="1"/>
  <c r="J168" i="1"/>
  <c r="H169" i="1" s="1"/>
  <c r="I159" i="1"/>
  <c r="J158" i="1"/>
  <c r="H159" i="1" s="1"/>
  <c r="I134" i="1"/>
  <c r="J133" i="1"/>
  <c r="H134" i="1" s="1"/>
  <c r="H108" i="1"/>
  <c r="H104" i="1"/>
  <c r="H96" i="1"/>
  <c r="I100" i="1"/>
  <c r="J99" i="1"/>
  <c r="H100" i="1" s="1"/>
  <c r="J113" i="1"/>
  <c r="H114" i="1" s="1"/>
  <c r="I114" i="1"/>
  <c r="I70" i="1"/>
  <c r="H70" i="1"/>
  <c r="H186" i="1" l="1"/>
  <c r="E25" i="1" s="1"/>
  <c r="I66" i="1"/>
  <c r="J65" i="1"/>
  <c r="H66" i="1" s="1"/>
  <c r="I74" i="1"/>
  <c r="J73" i="1"/>
  <c r="H74" i="1" s="1"/>
  <c r="J164" i="1" l="1"/>
  <c r="I165" i="1" l="1"/>
  <c r="H165" i="1"/>
  <c r="H162" i="1" s="1"/>
  <c r="I155" i="1"/>
  <c r="J154" i="1"/>
  <c r="H155" i="1" s="1"/>
  <c r="H152" i="1" s="1"/>
  <c r="I152" i="1" l="1"/>
  <c r="J121" i="1"/>
  <c r="H122" i="1" s="1"/>
  <c r="J117" i="1" l="1"/>
  <c r="H118" i="1" s="1"/>
  <c r="I118" i="1"/>
  <c r="I122" i="1"/>
  <c r="J125" i="1"/>
  <c r="H126" i="1" s="1"/>
  <c r="I126" i="1"/>
  <c r="J129" i="1"/>
  <c r="H130" i="1" s="1"/>
  <c r="I130" i="1"/>
  <c r="J140" i="1"/>
  <c r="H141" i="1" s="1"/>
  <c r="I141" i="1"/>
  <c r="J144" i="1"/>
  <c r="H145" i="1" s="1"/>
  <c r="I145" i="1"/>
  <c r="J148" i="1"/>
  <c r="H149" i="1" s="1"/>
  <c r="I149" i="1"/>
  <c r="J79" i="1"/>
  <c r="H80" i="1" s="1"/>
  <c r="I80" i="1"/>
  <c r="J83" i="1"/>
  <c r="H84" i="1" s="1"/>
  <c r="I84" i="1"/>
  <c r="J87" i="1"/>
  <c r="H88" i="1" s="1"/>
  <c r="I88" i="1"/>
  <c r="J91" i="1"/>
  <c r="H92" i="1" s="1"/>
  <c r="I92" i="1"/>
  <c r="J57" i="1"/>
  <c r="H58" i="1" s="1"/>
  <c r="J61" i="1"/>
  <c r="H62" i="1" s="1"/>
  <c r="I58" i="1"/>
  <c r="I62" i="1"/>
  <c r="H138" i="1" l="1"/>
  <c r="H111" i="1"/>
  <c r="H77" i="1"/>
  <c r="H55" i="1"/>
  <c r="I111" i="1"/>
  <c r="I138" i="1"/>
  <c r="I77" i="1"/>
  <c r="I55" i="1"/>
  <c r="I162" i="1" l="1"/>
  <c r="E20" i="1"/>
  <c r="E19" i="1"/>
  <c r="E22" i="1"/>
  <c r="E18" i="1"/>
  <c r="E21" i="1"/>
  <c r="E23" i="1"/>
  <c r="E27" i="1" l="1"/>
</calcChain>
</file>

<file path=xl/sharedStrings.xml><?xml version="1.0" encoding="utf-8"?>
<sst xmlns="http://schemas.openxmlformats.org/spreadsheetml/2006/main" count="375" uniqueCount="184">
  <si>
    <t>CAPÍTULO 1</t>
  </si>
  <si>
    <t>Partida</t>
  </si>
  <si>
    <t>Precio Unitario</t>
  </si>
  <si>
    <t>Medición</t>
  </si>
  <si>
    <t>Importe</t>
  </si>
  <si>
    <t>m</t>
  </si>
  <si>
    <t>CAPÍTULO 2</t>
  </si>
  <si>
    <t>CAPÍTULO 3</t>
  </si>
  <si>
    <t>CAPÍTULO 4</t>
  </si>
  <si>
    <t>CAPÍTULO 5</t>
  </si>
  <si>
    <t>CAPÍTULO 6</t>
  </si>
  <si>
    <t>SEGURIDAD Y SALUD</t>
  </si>
  <si>
    <t>TOTAL PROYECTO</t>
  </si>
  <si>
    <t>Importe (€)</t>
  </si>
  <si>
    <t>MODELO DE OFERTA ECONÓMICA</t>
  </si>
  <si>
    <t>¿Tiene previsto subcontratar?</t>
  </si>
  <si>
    <t>SÍ*</t>
  </si>
  <si>
    <t>NO</t>
  </si>
  <si>
    <t>*En caso afirmativo, indicar el importe y alcance de la/s partida/s subcontratada/s, así como la denominación social o perfil empresarial de la/s empresa/s subcontratista/s:</t>
  </si>
  <si>
    <t>Actuación/Actividad a subcontratar</t>
  </si>
  <si>
    <t>Importe a subcontratar</t>
  </si>
  <si>
    <t>Empresa subcontratista</t>
  </si>
  <si>
    <t>Precio Máximo de Licitación
 IVA EXCLUIDO</t>
  </si>
  <si>
    <t>Instrucciones para cumplimentar el archivo Excel de presentación de oferta económica</t>
  </si>
  <si>
    <r>
      <t xml:space="preserve">     •En el resumen general, cuando el archivo detecta la ausencia de algún importe de precio unitario o partida alzada, se podrá visualizar en la columna "E" la leyenda </t>
    </r>
    <r>
      <rPr>
        <sz val="11"/>
        <color rgb="FFFF0000"/>
        <rFont val="Calibri"/>
        <family val="2"/>
        <scheme val="minor"/>
      </rPr>
      <t>"En este capítulo hay alguna partida con precio unitario o partida alzada sin rellenar"</t>
    </r>
  </si>
  <si>
    <t>-El archivo calcula de forma automática el precio ofertado por el licitador, en base los importes introducidos, sumando a su vez las partidas de cada capítulo.</t>
  </si>
  <si>
    <r>
      <t xml:space="preserve">     •En la última línea del resumen general, cuando el archivo detecta que la oferta final supera el valor del presupuesto máximo de licitación se visualizará la leyenda </t>
    </r>
    <r>
      <rPr>
        <sz val="11"/>
        <color rgb="FFFF0000"/>
        <rFont val="Calibri"/>
        <family val="2"/>
        <scheme val="minor"/>
      </rPr>
      <t xml:space="preserve">"El precio ofertado supera el Presupuesto Máximo de Licitación, oferta </t>
    </r>
    <r>
      <rPr>
        <b/>
        <sz val="11"/>
        <color rgb="FFFF0000"/>
        <rFont val="Calibri"/>
        <family val="2"/>
        <scheme val="minor"/>
      </rPr>
      <t>NO ADMISIBLE</t>
    </r>
    <r>
      <rPr>
        <sz val="11"/>
        <color rgb="FFFF0000"/>
        <rFont val="Calibri"/>
        <family val="2"/>
        <scheme val="minor"/>
      </rPr>
      <t xml:space="preserve">" </t>
    </r>
  </si>
  <si>
    <t>-En cada capítulo el archivo trae de origen las mediciones de cada partida y calculará de forma automática los importes totales por partida, al introducir el licitador los importes de cada precio unitario y partida alzada.</t>
  </si>
  <si>
    <t>-A modo de alerta, en la columna "E" de la pestaña "Modelo de oferta económica" aparecerá una leyenda en color rojo en las filas en las que exista algún error de cumplimentación, en los casos siguinetes:</t>
  </si>
  <si>
    <r>
      <t xml:space="preserve">     </t>
    </r>
    <r>
      <rPr>
        <sz val="11"/>
        <color theme="1"/>
        <rFont val="Calibri"/>
        <family val="2"/>
      </rPr>
      <t>•Dentro de cada capítulo, c</t>
    </r>
    <r>
      <rPr>
        <sz val="11"/>
        <color theme="1"/>
        <rFont val="Calibri"/>
        <family val="2"/>
        <scheme val="minor"/>
      </rPr>
      <t xml:space="preserve">uando el archivo detecta la ausencia de algún importe de precio unitario o partida alzada, en la columna "E" se visualizará la leyenda </t>
    </r>
    <r>
      <rPr>
        <sz val="11"/>
        <color rgb="FFFF0000"/>
        <rFont val="Calibri"/>
        <family val="2"/>
        <scheme val="minor"/>
      </rPr>
      <t>"Es necesario completar el precio de esta partida, introduciendo un importe en la celda en naranja</t>
    </r>
    <r>
      <rPr>
        <b/>
        <sz val="11"/>
        <color rgb="FFFF0000"/>
        <rFont val="Calibri"/>
        <family val="2"/>
        <scheme val="minor"/>
      </rPr>
      <t>"</t>
    </r>
  </si>
  <si>
    <t>-El licitador solo rellenará las celdas en naranja de la pestaña "Modelo de oferta Económica", que se corresponden con el importe ofertado de cada precio unitario y partida alzada de cada una de las partidas. El archivo calcula automaticamente el importe total.</t>
  </si>
  <si>
    <t>-El importe de cada precio unitario y partida alzada debe incluir la parte correspondiente de gastos generales y el beneficio industrial. Los importes NO deben incluir el IVA.</t>
  </si>
  <si>
    <t>Una vez completado el archivo el licitador deberá convertir a formato PDF todas las hojas de la pestaña "Modelo de oferta económica", firmar electrónicamente el documento e incorporarlo al Archivo electrónico C de su proposición, junto con el archivo en formato Excel y el resto de documentos incluidos en el anexo al PCA.
En caso de no coincidencia entre lo indicado en el archivo Excel y el archivo PDF, primará el documento PDF firmado electronicamente.</t>
  </si>
  <si>
    <r>
      <t>-</t>
    </r>
    <r>
      <rPr>
        <u/>
        <sz val="11"/>
        <color theme="1"/>
        <rFont val="Calibri"/>
        <family val="2"/>
        <scheme val="minor"/>
      </rPr>
      <t>Se deberán cumplimentar todos los precios unitarios y las partidas alzadas de todos los capítulos.</t>
    </r>
    <r>
      <rPr>
        <sz val="11"/>
        <color theme="1"/>
        <rFont val="Calibri"/>
        <family val="2"/>
        <scheme val="minor"/>
      </rPr>
      <t xml:space="preserve"> </t>
    </r>
    <r>
      <rPr>
        <b/>
        <sz val="11"/>
        <color theme="1"/>
        <rFont val="Calibri"/>
        <family val="2"/>
        <scheme val="minor"/>
      </rPr>
      <t>NO SON ADMISIBLES</t>
    </r>
    <r>
      <rPr>
        <sz val="11"/>
        <color theme="1"/>
        <rFont val="Calibri"/>
        <family val="2"/>
        <scheme val="minor"/>
      </rPr>
      <t xml:space="preserve"> las ofertas que NO</t>
    </r>
    <r>
      <rPr>
        <b/>
        <sz val="11"/>
        <color theme="1"/>
        <rFont val="Calibri"/>
        <family val="2"/>
        <scheme val="minor"/>
      </rPr>
      <t xml:space="preserve"> </t>
    </r>
    <r>
      <rPr>
        <sz val="11"/>
        <color theme="1"/>
        <rFont val="Calibri"/>
        <family val="2"/>
        <scheme val="minor"/>
      </rPr>
      <t xml:space="preserve">estén completas. </t>
    </r>
  </si>
  <si>
    <t>-El archivo se compone de esta pestaña de instrucciones, y de la pestaña "Modelo de oferta económica" que contiene el resumen del importe total ofertado, el resumen por capítulo y el detalle de cada capítulo con los precios unitarios y las partidas alzadas.</t>
  </si>
  <si>
    <t>-La hoja deberá incluir en cada celda naranja un único importe y el archivo automaticamente redondeará a dos decimales.</t>
  </si>
  <si>
    <t>ANEXO 5</t>
  </si>
  <si>
    <t>010</t>
  </si>
  <si>
    <t>020</t>
  </si>
  <si>
    <t>TOTAL CAPÍTULO 1 - ACTIVIDADES PREVIAS Y AUXILIARES</t>
  </si>
  <si>
    <t>ACTIVIDADES PREVIAS Y AUXILIARES</t>
  </si>
  <si>
    <t>m2</t>
  </si>
  <si>
    <t>m3</t>
  </si>
  <si>
    <t>DEMOLICIONES</t>
  </si>
  <si>
    <t>Canon de vertido por entrega de tierras a gestor autorizado.</t>
  </si>
  <si>
    <t>TOTAL PRECIO OFERTADO (IVA Excluido)</t>
  </si>
  <si>
    <t>PROYECTO DE RESTAURACIÓN DE LA ZONA ESTE DE LA C.N. JOSÉ CABRERA</t>
  </si>
  <si>
    <t>001</t>
  </si>
  <si>
    <t>PA</t>
  </si>
  <si>
    <t>Mediciones, análisis y documentacion</t>
  </si>
  <si>
    <t>002</t>
  </si>
  <si>
    <t>Actividades previas</t>
  </si>
  <si>
    <t>003</t>
  </si>
  <si>
    <t>005</t>
  </si>
  <si>
    <t>006</t>
  </si>
  <si>
    <t>007</t>
  </si>
  <si>
    <t>008</t>
  </si>
  <si>
    <t>009</t>
  </si>
  <si>
    <t>011</t>
  </si>
  <si>
    <t>012</t>
  </si>
  <si>
    <t>013</t>
  </si>
  <si>
    <t>014</t>
  </si>
  <si>
    <t>015</t>
  </si>
  <si>
    <t>016</t>
  </si>
  <si>
    <t>017</t>
  </si>
  <si>
    <t>018</t>
  </si>
  <si>
    <t>019</t>
  </si>
  <si>
    <t>021</t>
  </si>
  <si>
    <t>022</t>
  </si>
  <si>
    <t>023</t>
  </si>
  <si>
    <t>024</t>
  </si>
  <si>
    <t>SUMINISTRO DE CONTENEDORES PARA MATERIAL DESCLASIFICABLE</t>
  </si>
  <si>
    <t>025</t>
  </si>
  <si>
    <t>026</t>
  </si>
  <si>
    <t>Regularizacion y Compactación de fondo de excavación</t>
  </si>
  <si>
    <t>Regularización y compactación del fondo de la excavacion a cielo abierto, con medios mecánicos.</t>
  </si>
  <si>
    <t>Demolición de elementos de cimentacion enterrados</t>
  </si>
  <si>
    <t>Transporte de tierras a vertedero con camión</t>
  </si>
  <si>
    <t>Transporte de tierras con camión de los productos procedentes de la excavación de cualquier tipo de terreno a vertedero específico, instalación de tratamiento de residuos de construcción y demolición externa a la obra o centro de valorización o eliminación de residuos, situado a una distancia no limitada. El precio incluye el tiempo de espera en obra durante las operaciones de carga, el viaje de ida, la descarga y el viaje de vuelta, pero no incluye la carga en obra.</t>
  </si>
  <si>
    <t>Transporte de residuos vegetales a vertedero con camión</t>
  </si>
  <si>
    <t>Transporte de hormigones y morteros a vertedero con camión</t>
  </si>
  <si>
    <t>Transporte con camión de residuos inertes de hormigones, morteros y prefabricados producidos en obras de construcción y/o demolición, a vertedero específico, instalación de tratamiento de residuos de construcción y demolición externa a la obra o centro de valorización o eliminación de residuos, situado a 30 km de distancia. El precio incluye el tiempo de espera en obra durante las operaciones de carga, el viaje de ida, la descarga y el viaje de vuelta, pero no incluye la carga en obra.</t>
  </si>
  <si>
    <t>Transporte de hierro y acero  a vertedero con camión</t>
  </si>
  <si>
    <t>Transporte con camión de residuos inertes metálicos producidos en obras de construcción y/o demolición, a vertedero específico, instalación de tratamiento de residuos de construcción y demolición externa a la obra o centro de valorización o eliminación de residuos, situado a 30 km de distancia. El precio incluye el tiempo de espera en obra durante las operaciones de carga, el viaje de ida, la descarga y el viaje de vuelta, pero no incluye la carga en obra.</t>
  </si>
  <si>
    <t>Transporte de plasticos  a vertedero con camión</t>
  </si>
  <si>
    <t>Seguridad y Salud</t>
  </si>
  <si>
    <t>TOTAL CAPÍTULO 2 - RETIRADA INSTALACIONES</t>
  </si>
  <si>
    <t>TOTAL CAPÍTULO 3 - CIMENTACIONES</t>
  </si>
  <si>
    <t>TOTAL CAPÍTULO 4 - DEMOLICIONES</t>
  </si>
  <si>
    <t>TOTAL CAPÍTULO 5 - PROTECCIÓN Y/O REPOSICION DE SERVICIOS Y/O INSTALACIONES</t>
  </si>
  <si>
    <t>TOTAL CAPÍTULO 6 - EXCAVACIONES DE TIERRAS PARA RESTAURACION TERRENO</t>
  </si>
  <si>
    <t>TOTAL CAPÍTULO 7 - SUMINISTRO DE CONTENEDORES PARA MATERIAL DESCLASIFICABLE</t>
  </si>
  <si>
    <t>TOTAL CAPÍTULO 8 - GESTION DE RESIDUOS</t>
  </si>
  <si>
    <t>TOTAL CAPÍTULO 9 - SEGURIDAD Y SALUD</t>
  </si>
  <si>
    <t>Incluye la generación de toda la documentación y registros derivados de la ejecución de los trabajos, incluyendo la gestión documental de los residuos generados, la documentación as built, la documentación de calidad y toda documentación adicional que recoja el estado final de la obra.</t>
  </si>
  <si>
    <t>Incluye las tareas preparación de accesos, áreas de trabajo y zonas de acopio, la protección o el retranqueo de los servicios y líneas que se vean afectados por los trabajos, la protección de los piezómetros y la reposición de los servicios afectados por los trabajos una vez finalizados estos.</t>
  </si>
  <si>
    <t>Ud</t>
  </si>
  <si>
    <t>Replanteo topográfico</t>
  </si>
  <si>
    <t>Replanteo topográfico de la zona abarcada por los trabajos incluidos en este Proyecto. Incluye un replanteo que refleje el estado antes de iniciar los trabajos y otro final que detalle el estado final de los trabajos efectuados. Incluye la entrega de los replanteos efectuados en formato electrónico (dwg y pdf) a ENRESA.</t>
  </si>
  <si>
    <t>003b</t>
  </si>
  <si>
    <t>Valla trasladable</t>
  </si>
  <si>
    <t>Valla trasladable de 3,50x2,00 m, formada por panel de malla electrosoldada de 200x100 mm de paso de malla y postes verticales de 40 mm de diámetro, acabado galvanizado, colocados sobre bases prefabricadas de hormigón, para delimitación provisional de zona de obras, con malla de ocultación colocada sobre la valla. Amortizables las vallas en 10 usos y las bases en 5 usos.</t>
  </si>
  <si>
    <t>Proteccion de zonas de acopio</t>
  </si>
  <si>
    <t>Protección de zonas de acopio, incluye el suministro y montaje de Geotextil no tejido compuesto por fibras de polipropileno unidas por agujeteado, con una resistencia a la tracción longitudinal de 50,1 kN/m, una resistencia a la tracción transversal de 56,5 kN/m, una apertura de cono al ensayo de perforación dinámica según UNE-EN ISO 13433 inferior a 4,5 mm, resistencia CBR a punzonamiento 10 kN y una masa superficial de 800 g/m². Colocación en obra: con solapes y con piquetas de anclaje de acero, en forma de L, de 6 mm de diámetro (2 ud/m²), directamente sobre el terreno. Incluye la colocación de una lamina de polietileno sobre el geotextil</t>
  </si>
  <si>
    <t>RETIRADA INSTALACIONES</t>
  </si>
  <si>
    <t>Excavación de zanjas prof max. 1 m.</t>
  </si>
  <si>
    <t>Excavación en zanjas de profundidad máxima 1 m., sin entibación, en suelo de consistencia semidura, con medios mecánicos, y carga a camión y/o acopio temporal. Incluye los tiempos de espera para la realización por parte de ENRESA de las medidas radiológicas para la caracterización de los residuos generados. No Incluye el desbroce superficial de las tierras a excavar ni la gestión de residuos</t>
  </si>
  <si>
    <t>005b</t>
  </si>
  <si>
    <t>Excavación manual de zanjas junto a instalaciones</t>
  </si>
  <si>
    <t>Excavación en zanjas de profundidad máxima 1 m.en las zonas proximas a conducciones o instalaciones de especial complejidad, sin entibación, en suelo de consistencia semidura, con medios manuales, y carga a camión y/o acopio temporal. Incluye los tiempos de espera para la realización por parte de ENRESA de las medidas radiológicas para la caracterización de los residuos generados. Incluye el desbroce superficial de las tierras a excavar. No incluye la gestion de residuos</t>
  </si>
  <si>
    <t>Excavación de zanjas prof max. 2,5 m.</t>
  </si>
  <si>
    <t>Excavación en zanjas de profundidad máxima 2,5m. en suelo de consistencia semidura, con medios mecánicos, y carga a camión y/o acopio temporal. Incluye tablones verticales, cabeceros horizontales y codales de madera para apuntalamiento y entibación semicuajada, para una protección del 50%. Incluye los tiempos de espera para la realización por parte de ENRESA de las medidas radiológicas para la caracterización de los residuos generados. No incluye el desbroce superficial de las tierras a excavar ni la gestión de residuos. El precio no incluye el transporte de los materiales excavados.</t>
  </si>
  <si>
    <t>Excavación de zanjas prof mayor de. 2,5 m.</t>
  </si>
  <si>
    <t>Excavación en zanjas de profundidad mayor a 2,5. en suelo de consistencia semidura, con medios mecánicos, y carga a camión y/o acopio temporal. Incluye tablones verticales, cabeceros horizontales y codales de madera para apuntalamiento y entibación semicuajada, para una protección del 100%. Incluye los tiempos de espera para la realización por parte de ENRESA de las medidas radiológicas para la caracterización de los residuos generados. No incluye el desbroce superficial de las tierras a excavar ni la gestión de residuos. El precio no incluye el transporte de los materiales excavados.</t>
  </si>
  <si>
    <t>Excavación manual en el interior de las zanjas, para acceder a las conducciones enterradas y retirarlas, en suelo de consistencia semidura, con medios manuales, y carga a camión y/o acopio temporal, Incluye los tiempos de espera para la realización por parte de ENRESA de las medidas radiológicas para la caracterización de los residuos generados. Incluye los tiempos para la fijación de la contaminación y retirada de los conductos. No Incluye el desbroce superficial de las tierras a excavar ni la gestión de residuos.</t>
  </si>
  <si>
    <t>Retirada de conductos enterrados de forma manual</t>
  </si>
  <si>
    <t>008 b</t>
  </si>
  <si>
    <t>Retirada de conductos enterrados de forma mecánica</t>
  </si>
  <si>
    <t>Excavación mecanica en el interior de las zanjas, para acceder a las conducciones enterradas y retirarlas, en suelo de consistencia semidura, carga a camión y/o acopio temporal, Incluye los tiempos de espera para la realización por parte de ENRESA de las medidas radiológicas para la caracterización de los residuos generados. Incluye los tiempos para la fijación de la contaminación y retirada de los conductos. No Incluye el desbroce superficial de las tierras a excavar ni la gestión de residuos.</t>
  </si>
  <si>
    <t>Retirada entibación y relleno de zanjas.</t>
  </si>
  <si>
    <t>Retirada de las entibaciones en la zanjas y posterior relleno de zanjas con tierra de préstamo, y compactación en tongadas sucesivas de 25 cm de espesor máximo con medios mecánicos, hasta alcanzar una densidad seca no inferior al 98% de la máxima obtenida en el ensayo Proctor Modificado, realizado según UNE 103501. El precio no incluye la realización del ensayo Proctor Modificado.</t>
  </si>
  <si>
    <t>009b</t>
  </si>
  <si>
    <t>Ensayo de materiales de relleno</t>
  </si>
  <si>
    <t>Ensayos para la selección y control de un material de relleno de suelo tolerable. Ensayos en laboratorio: límites de Atterberg; Proctor Modificado; C.B.R. contenido de materia orgánica; contenido en sales solubles. Ensayos "in situ": 5 de densidad y humedad.</t>
  </si>
  <si>
    <t>CIMENTACIONES</t>
  </si>
  <si>
    <t>Transporte, puesta en obra y retirada de equipo completo para micropilotes.</t>
  </si>
  <si>
    <t>Transporte, puesta en obra y retirada de equipo completo para la ejecución de micropilotes, a una distancia de hasta 50 km. El precio incluye el desplazamiento a la obra del personal especializado y el transporte de los materiales.</t>
  </si>
  <si>
    <t>Micropilote con armadura de perfil tubular de acero.</t>
  </si>
  <si>
    <t>Micropilote de hasta 10 m de longitud máxima y 205 mm de diámetro nominal, compuesto de perfil tubular con rosca, de acero EN ISO 11960 N-80, con límite elástico 562 N/mm², de 90 mm de diámetro exterior y 6,3 mm de espesor, y lechada de cemento CEM I 42,5N, con una relación agua/cemento de 0,5 dosificada en peso, vertida por el interior de la armadura mediante sistema de inyección única global (IU); para cimentación, y carga manual a camión o contenedor de los restos de material de relleno y otros desperdicios producidos durante los trabajos. El precio incluye el desplazamiento a la obra del personal especializado y el traslado del equipo entre diferentes emplazamientos dentro de la misma obra.</t>
  </si>
  <si>
    <t>Descabezado de micropilote.</t>
  </si>
  <si>
    <t>Descabezado de micropilote con perfil tubular de acero, de hasta 120 mm de diámetro máximo, mediante picado del mortero de la cabeza del micropilote que no reúne las características mecánicas necesarias, con martillo eléctrico, y carga manual de escombros sobre camión o contenedor.</t>
  </si>
  <si>
    <t>Conexión de micropilote al encepado, mediante conectores.</t>
  </si>
  <si>
    <t>Conexión de micropilote al encepado con barras corrugadas de acero UNE-EN 10080 B 500 S fijadas mediante soldadura al perfil tubular, en el tramo previamente descabezado y limpio, para la correcta adherencia entre la armadura del micropilote y el hormigón del encepado.</t>
  </si>
  <si>
    <t>Viga de atado de grupo de pilotes.</t>
  </si>
  <si>
    <t>Viga de atado de hormigón armado, agrupando cabezas de pilotes descabezados, realizado con hormigón HA-30/F/20/XA2 fabricado en central, y vertido desde camión, y acero UNE-EN 10080 B 500 S, con una cuantía aproximada de 80 kg/m³, correspondiente al conjunto de armaduras propias, de espera de los elementos de atado y centrado de cargas a que haya lugar, y de espera del pilar al que sirve de base para transmitir las cargas al pilotaje. Incluso alambre de atar y separadores. El precio incluye la elaboración de la ferralla (corte, doblado y conformado de elementos) en taller industrial y el montaje en el lugar definitivo de su colocación en obra, pero incluye el encofrado.</t>
  </si>
  <si>
    <t>Encofrado para viga de atado</t>
  </si>
  <si>
    <t>Montaje de sistema de encofrado recuperable de madera, para zapata de cimentación, formado por tablones de madera, amortizables en 4 usos, y posterior desmontaje del sistema de encofrado. Incluso elementos de sustentación, fijación y acodalamientos necesarios para su estabilidad y líquido desencofrante, para evitar la adherencia del hormigón al encofrado.</t>
  </si>
  <si>
    <t>Demolición de arqueta, pozo o imbormal</t>
  </si>
  <si>
    <t>Demolición de arqueta, pozo o imbornal de obra de fábrica con medios mecánicos y/o con medios manuales según su afección radiológica, sin deteriorar las conducciones que conecten con la arqueta o pozo, y carga manual sobre camión, dumper o contenedor. El precio incluye la obturación de las conducciones conectadas al elemento. No incluye la gestión de residuos.</t>
  </si>
  <si>
    <t>Demolición de pavimento y viales</t>
  </si>
  <si>
    <t>Demolición de pavimentos y viales exteriores, mediante retroexcavadora con martillo rompedor, y carga mecánica sobre camión o contenedor. Los pavimentos y viales disponen de un espesor variable (entre 10 a 30 cm) según zonas, pudiendo ser de HA-25 de 20 cm, HM-20 de 10 cm o HA-25 de 30 cm en función de la zona a demoler. No incluye la gestión de residuos.</t>
  </si>
  <si>
    <t>Demolición de losa de cimentación, losas, muros, riostras y vigas de atado de elementos de cimentación de hormigón armado, de hasta 1,5 m de profundidad máxima, con martillo neumático, y carga mecánica sobre camión o dumper o acopio temporal en las zonas de acopio designadas para ello. Incluye la p/p de segmentación y carga de residuos radiológicos generados en contenedores suministrados por ENRESA. No incluye la gestión de residuos.</t>
  </si>
  <si>
    <t>PROTECCIÓN Y/O REPOSICION DE SERVICIOS Y/O INSTALACIONES</t>
  </si>
  <si>
    <t>Modificación provisional de vallado interior de seguridad física</t>
  </si>
  <si>
    <t>Desmontaje, traslado, acopio y restitución del actual vallado interior de seguridad física a su posición original en aquellas zonas que interfiera con las excavaciones. Incluye la colocación temporal de p/p de vallados provisionales, la protección y/o retranqueado de líneas eléctricas y de instrumentación asociadas al vallado. Incluye la reposición del vallado que se pudiera dañar o deteriorar en estas actuaciones, manteniéndose finalmente la solución original de malla de acero galvanizado simple torsión de 2,3 metros de altura coronado por bayoneta y 3 filas de alambre de espino. Incluye la p/p de demolición de la cimentación existente. Incluye la posterior ejecución de la nueva cimentación de los postes de apoyo del vallado, formada por una zapata corrida de sección 30 cm de ancho y 80 cm de alto con 40 cm empotrados bajo rasante, realizada en excavación previa, con hormigón HA-30/F/20/XA2 fabricado en central, y vertido desde camión, y acero UNE-EN 10080 B 500 S, con una cuantía aproximada de 45 kg/m³. Incluso armaduras de espera de los pilares u otros elementos, alambre de atar, y separadores. El precio incluye la elaboración de la ferralla (corte, doblado y conformado de elementos) en taller industrial y el montaje en el lugar definitivo de su colocación en obra, pero no incluye el encofrado, que se realizara contra el terreno.</t>
  </si>
  <si>
    <t>Protección de sondeos</t>
  </si>
  <si>
    <t>Protección de los sondeos existentes para evitar su daño en las tareas de excavación y regularización del terreno.</t>
  </si>
  <si>
    <t>Desbroce, retirada de capa vegetal y limpieza del terreno.</t>
  </si>
  <si>
    <t>Desbroce, retirada de capa vegetal y limpieza del terreno de topografía accidentada, con medios mecánicos. Incluye la retirada de maleza y pequeñas plantas no incluidas en la partida de talado y retirada de vegetación arbórea. Hasta una profundidad no menor que el espesor de la capa de tierra vegetal, considerando como mínima 20 cm. Incluye p/p de medios para la carga a camión. El precio no incluye la tala de árboles ni el transporte de las tierras retiradas.</t>
  </si>
  <si>
    <t>Excavación de tierras con medios mecanicos</t>
  </si>
  <si>
    <t>Excavación a cielo abierto, en suelo de consistencia semidura, con medios mecánicos, y carga a camión y/o acopio temporal. Incluye los tiempos de espera para la realización por parte de ENRESA de las medidas radiológicas para la caracterización de los residuos generados. No incluye el desbroce superficial de las tierras a excavar ni la gestión de residuos.</t>
  </si>
  <si>
    <t>Transporte de material desclasificable dentro de la obra</t>
  </si>
  <si>
    <t>Transporte de tierras y cualquier otro material clasificado como desclasificable por parte de ENRESA a través de las distintas instalaciones de la planta para su adecuada gestión. Incluye dumper y/o camión o cualquier otro medio de transporte adecuado al material transportado. Incluye la carga y descarga del material en las diferentes etapas de procesado del material. Incluye las operaciones de carga para su entrega a Gestor Autorizado en el caso de que el material finalmente se desclasifique.  Incluye las operaciones de transporte necesarias hasta los Almacenes que designe ENRESA en caso de clasificación final por parte de ENRESA como RBBA o RBMA. El precio incluye el tiempo de espera en obra durante las operaciones de carga, el viaje de ida, la descarga y el viaje de vuelta. El precio no incluye los contenedores de transporte de los materiales desclasificables, que serán aportados por ENRESA.</t>
  </si>
  <si>
    <t>CAPÍTULO 7</t>
  </si>
  <si>
    <t>036</t>
  </si>
  <si>
    <t>Contenedor CMD para material desclasificable</t>
  </si>
  <si>
    <t>Suministro de contenedor metálico del tipo CMD o equivalente para material desclasificable, de acuerdo a las caracteríaticas indicadas en el Anexo A,1,8. Puesto en las instalaciones de ENRESA en la C.N. de Zorita. Totalmente terminado. Incluye p/p de medios auxiliares para su descarga y acopio en el lugar indicado por ENRESA.</t>
  </si>
  <si>
    <t>CAPÍTULO 8</t>
  </si>
  <si>
    <t>GESTIÓN DE RESIDUOS</t>
  </si>
  <si>
    <t>Canon de vertido por entrega de tierras procedentes de la excavación, en vertedero específico, instalación de tratamiento de residuos de construcción y demolición externa a la obra o centro de valorización o eliminación de residuos. El precio incluye cualquier tasa o impuesto aplicable segun la normativa vigente. El precio no incluye el transporte.</t>
  </si>
  <si>
    <t>027</t>
  </si>
  <si>
    <t>Transporte con camión de residuos vegetales producidos durante los trabajos de limpieza de solares, poda y tala de árboles, a vertedero específico, situado a 20 km de distancia maxima. El precio incluye el tiempo de espera en obra durante las operaciones de carga, el viaje de ida, la descarga y el viaje de vuelta, pero no incluye la carga en obra.</t>
  </si>
  <si>
    <t>028</t>
  </si>
  <si>
    <t>Canon de vertido por entrega de residuos vegetales a gestor autorizado.</t>
  </si>
  <si>
    <t>Canon de vertido por entrega de residuos vegetales producidos durante los trabajos de limpieza de solares, poda y tala de árboles, en vertedero específico. El precio incluye cualquier tasa o impuesto aplicable segun la normativa vigente.El precio no incluye el transporte.</t>
  </si>
  <si>
    <t>029</t>
  </si>
  <si>
    <t>030</t>
  </si>
  <si>
    <t>Canon de vertido por entrega de hormigones y morteros a gestor autorizado.</t>
  </si>
  <si>
    <t>Canon de vertido por entrega de residuos inertes de hormigones, morteros y prefabricados producidos en obras de construcción y/o demolición, en vertedero específico, instalación de tratamiento de residuos de construcción y demolición externa a la obra o centro de valorización o eliminación de residuos. El precio incluye cualquier tasa o impuesto aplicable segun la normativa vigente.El precio no incluye el transporte.</t>
  </si>
  <si>
    <t>031</t>
  </si>
  <si>
    <t>032</t>
  </si>
  <si>
    <t>Canon de vertido por entrega de hierro y acero a gestor autorizado.</t>
  </si>
  <si>
    <t>Canon de vertido por entrega de residuos inertes metálicos producidos en obras de construcción y/o demolición, en vertedero específico, instalación de tratamiento de residuos de construcción y demolición externa a la obra o centro de valorización o eliminación de residuos. El precio incluye cualquier tasa o impuesto aplicable segun la normativa vigente.El precio no incluye el transporte.</t>
  </si>
  <si>
    <t>033</t>
  </si>
  <si>
    <t>Transporte con camión de residuos inertes plásticos producidos en obras de construcción y/o demolición, a vertedero específico, instalación de tratamiento de residuos de construcción y demolición externa a la obra o centro de valorización o eliminación de residuos, situado a 30 km de distancia. El precio incluye el tiempo de espera en obra durante las operaciones de carga, el viaje de ida, la descarga y el viaje de vuelta, pero no incluye la carga en obra.</t>
  </si>
  <si>
    <t>034</t>
  </si>
  <si>
    <t>Canon de vertido por entrega de plasticos a gestor autorizado.</t>
  </si>
  <si>
    <t>Canon de vertido por entrega de residuos inertes plásticos producidos en obras de construcción y/o demolición, en vertedero específico, instalación de tratamiento de residuos de construcción y demolición externa a la obra o centro de valorización o eliminación de residuos. El precio incluye cualquier tasa o impuesto aplicable segun la normativa vigente.El precio no incluye el transporte.</t>
  </si>
  <si>
    <t>CAPÍTULO 9</t>
  </si>
  <si>
    <t>035</t>
  </si>
  <si>
    <t xml:space="preserve">Incluye todas las medidas e instalaciones necesarias de seguridad y salud, tales como casetas y su mobiliario, protecciones colectivas (barandillas, , cuadros de obra, tomas de tierra, pci, protección huecos, plataformas, pasarelas, protecciones espera de armaduras, etc), E.P.I.s (cabeza, cuerpo, manos, pies, piernas, anticaidas, etc), mano de obra (comité de SyS, reconocimientos medicos, formación, mantenimiento de casetas e instalaciones. etc) y señalización (balizas, señalización vertical, etc) </t>
  </si>
  <si>
    <t>004</t>
  </si>
  <si>
    <t>EXCAVACIONES DE TIERRAS PARA RESTAURACION TERRENO</t>
  </si>
  <si>
    <t>D/Dª ................................. con domicilio en.………………..........................…., enterado de la convocatoria de procedimiento de licitación para la contratación de las obras del Proyecto de restauración de la zona este de la C.N. José Cabrera, expediente nº CO-TA-25-004 y de las condiciones que regirán en el mismo y conforme con su contenido, se compromete en nombre …….. (propio o de la empresa)………, con N.I.F…….., según poder……. (se hará constar apoderamiento) a la ejecución del contrato con sujeción a las condiciones y requisitos exigidos y con las condiciones técnicas indicadas en la oferta presentada, por el importe siguiente: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</si>
</sst>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0.00\ &quot;€&quot;;[Red]\-#,##0.00\ &quot;€&quot;"/>
  </numFmts>
  <fonts count="23" x14ac:knownFonts="1">
    <font>
      <sz val="11"/>
      <color theme="1"/>
      <name val="Calibri"/>
      <family val="2"/>
      <scheme val="minor"/>
    </font>
    <font>
      <b/>
      <sz val="8"/>
      <color rgb="FF000000"/>
      <name val="Arial"/>
      <family val="2"/>
    </font>
    <font>
      <i/>
      <sz val="8"/>
      <color rgb="FF000000"/>
      <name val="Arial"/>
      <family val="2"/>
    </font>
    <font>
      <sz val="8"/>
      <color rgb="FF000000"/>
      <name val="Arial"/>
      <family val="2"/>
    </font>
    <font>
      <sz val="11"/>
      <color theme="1"/>
      <name val="ENRESA Aroma Light"/>
    </font>
    <font>
      <b/>
      <sz val="10"/>
      <color rgb="FF000000"/>
      <name val="ENRESA Aroma Light"/>
    </font>
    <font>
      <b/>
      <sz val="11"/>
      <color rgb="FF000000"/>
      <name val="ENRESA Aroma Light"/>
    </font>
    <font>
      <sz val="11"/>
      <color rgb="FF000000"/>
      <name val="ENRESA Aroma Light"/>
    </font>
    <font>
      <b/>
      <sz val="11"/>
      <color rgb="FF262626"/>
      <name val="ENRESA Aroma Light"/>
    </font>
    <font>
      <b/>
      <sz val="11"/>
      <color rgb="FFFF0000"/>
      <name val="ENRESA Aroma Light"/>
    </font>
    <font>
      <b/>
      <sz val="11"/>
      <color theme="0"/>
      <name val="Calibri"/>
      <family val="2"/>
      <scheme val="minor"/>
    </font>
    <font>
      <b/>
      <sz val="11"/>
      <color rgb="FFFF0000"/>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b/>
      <u/>
      <sz val="16"/>
      <color theme="1"/>
      <name val="Calibri"/>
      <family val="2"/>
      <scheme val="minor"/>
    </font>
    <font>
      <u/>
      <sz val="11"/>
      <color theme="1"/>
      <name val="Calibri"/>
      <family val="2"/>
      <scheme val="minor"/>
    </font>
    <font>
      <b/>
      <sz val="11"/>
      <color theme="1"/>
      <name val="ENRESA Aroma Light"/>
    </font>
    <font>
      <sz val="11"/>
      <color theme="1"/>
      <name val="Calibri"/>
      <family val="2"/>
    </font>
    <font>
      <sz val="10"/>
      <name val="ENRESA Aroma Light"/>
    </font>
    <font>
      <sz val="11"/>
      <color rgb="FF9C5700"/>
      <name val="Calibri"/>
      <family val="2"/>
      <scheme val="minor"/>
    </font>
    <font>
      <sz val="10"/>
      <color theme="1"/>
      <name val="ENRESA Aroma Light"/>
    </font>
    <font>
      <sz val="9"/>
      <color rgb="FF000000"/>
      <name val="ENRESA Aroma Light"/>
    </font>
  </fonts>
  <fills count="10">
    <fill>
      <patternFill patternType="none"/>
    </fill>
    <fill>
      <patternFill patternType="gray125"/>
    </fill>
    <fill>
      <patternFill patternType="solid">
        <fgColor rgb="FF8EA9DB"/>
        <bgColor indexed="64"/>
      </patternFill>
    </fill>
    <fill>
      <patternFill patternType="solid">
        <fgColor rgb="FFD9E1F2"/>
        <bgColor indexed="64"/>
      </patternFill>
    </fill>
    <fill>
      <patternFill patternType="solid">
        <fgColor theme="9" tint="0.39997558519241921"/>
        <bgColor indexed="64"/>
      </patternFill>
    </fill>
    <fill>
      <patternFill patternType="solid">
        <fgColor theme="0"/>
        <bgColor indexed="64"/>
      </patternFill>
    </fill>
    <fill>
      <patternFill patternType="solid">
        <fgColor theme="5" tint="0.59999389629810485"/>
        <bgColor indexed="64"/>
      </patternFill>
    </fill>
    <fill>
      <patternFill patternType="solid">
        <fgColor theme="9" tint="0.79998168889431442"/>
        <bgColor indexed="64"/>
      </patternFill>
    </fill>
    <fill>
      <patternFill patternType="solid">
        <fgColor rgb="FFE2EFD9"/>
        <bgColor indexed="64"/>
      </patternFill>
    </fill>
    <fill>
      <patternFill patternType="solid">
        <fgColor rgb="FFFFEB9C"/>
      </patternFill>
    </fill>
  </fills>
  <borders count="28">
    <border>
      <left/>
      <right/>
      <top/>
      <bottom/>
      <diagonal/>
    </border>
    <border>
      <left style="medium">
        <color indexed="64"/>
      </left>
      <right/>
      <top style="medium">
        <color indexed="64"/>
      </top>
      <bottom style="medium">
        <color indexed="64"/>
      </bottom>
      <diagonal/>
    </border>
    <border>
      <left/>
      <right style="medium">
        <color rgb="FF000000"/>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medium">
        <color rgb="FF000000"/>
      </left>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theme="9" tint="-0.499984740745262"/>
      </left>
      <right/>
      <top style="thin">
        <color theme="9" tint="-0.499984740745262"/>
      </top>
      <bottom style="thin">
        <color theme="9" tint="-0.499984740745262"/>
      </bottom>
      <diagonal/>
    </border>
    <border>
      <left/>
      <right/>
      <top style="thin">
        <color theme="9" tint="-0.499984740745262"/>
      </top>
      <bottom style="thin">
        <color theme="9" tint="-0.499984740745262"/>
      </bottom>
      <diagonal/>
    </border>
    <border>
      <left/>
      <right style="thin">
        <color theme="9" tint="-0.499984740745262"/>
      </right>
      <top style="thin">
        <color theme="9" tint="-0.499984740745262"/>
      </top>
      <bottom style="thin">
        <color theme="9" tint="-0.499984740745262"/>
      </bottom>
      <diagonal/>
    </border>
  </borders>
  <cellStyleXfs count="2">
    <xf numFmtId="0" fontId="0" fillId="0" borderId="0"/>
    <xf numFmtId="0" fontId="20" fillId="9" borderId="0" applyNumberFormat="0" applyBorder="0" applyAlignment="0" applyProtection="0"/>
  </cellStyleXfs>
  <cellXfs count="139">
    <xf numFmtId="0" fontId="0" fillId="0" borderId="0" xfId="0"/>
    <xf numFmtId="0" fontId="0" fillId="0" borderId="3" xfId="0" applyBorder="1"/>
    <xf numFmtId="0" fontId="2" fillId="0" borderId="0" xfId="0" applyFont="1" applyAlignment="1">
      <alignment horizontal="center" vertical="center"/>
    </xf>
    <xf numFmtId="0" fontId="2" fillId="0" borderId="4" xfId="0" applyFont="1" applyBorder="1" applyAlignment="1">
      <alignment horizontal="center" vertical="center" wrapText="1"/>
    </xf>
    <xf numFmtId="0" fontId="2" fillId="0" borderId="0" xfId="0" applyFont="1" applyAlignment="1">
      <alignment horizontal="center" vertical="center" wrapText="1"/>
    </xf>
    <xf numFmtId="0" fontId="1" fillId="3" borderId="7" xfId="0" applyFont="1" applyFill="1" applyBorder="1" applyAlignment="1">
      <alignment horizontal="center" vertical="center"/>
    </xf>
    <xf numFmtId="0" fontId="0" fillId="0" borderId="8" xfId="0" applyBorder="1"/>
    <xf numFmtId="4" fontId="1" fillId="3" borderId="7" xfId="0" applyNumberFormat="1" applyFont="1" applyFill="1" applyBorder="1" applyAlignment="1">
      <alignment horizontal="right" vertical="center"/>
    </xf>
    <xf numFmtId="0" fontId="3" fillId="0" borderId="0" xfId="0" applyFont="1" applyAlignment="1">
      <alignment horizontal="justify" vertical="center" wrapText="1"/>
    </xf>
    <xf numFmtId="0" fontId="0" fillId="0" borderId="0" xfId="0" applyAlignment="1">
      <alignment wrapText="1"/>
    </xf>
    <xf numFmtId="0" fontId="0" fillId="0" borderId="0" xfId="0" applyAlignment="1">
      <alignment vertical="center" wrapText="1"/>
    </xf>
    <xf numFmtId="0" fontId="2" fillId="0" borderId="3" xfId="0" applyFont="1" applyBorder="1" applyAlignment="1">
      <alignment horizontal="center" vertical="center" wrapText="1"/>
    </xf>
    <xf numFmtId="0" fontId="3" fillId="0" borderId="3" xfId="0" applyFont="1" applyBorder="1" applyAlignment="1">
      <alignment horizontal="justify" vertical="center" wrapText="1"/>
    </xf>
    <xf numFmtId="0" fontId="3" fillId="0" borderId="0" xfId="0" applyFont="1" applyAlignment="1">
      <alignment horizontal="center" vertical="center"/>
    </xf>
    <xf numFmtId="0" fontId="3" fillId="0" borderId="0" xfId="0" applyFont="1" applyAlignment="1">
      <alignment horizontal="right" vertical="center"/>
    </xf>
    <xf numFmtId="0" fontId="3" fillId="0" borderId="0" xfId="0" applyFont="1" applyAlignment="1">
      <alignment horizontal="justify" vertical="center"/>
    </xf>
    <xf numFmtId="0" fontId="3" fillId="0" borderId="8" xfId="0" applyFont="1" applyBorder="1" applyAlignment="1">
      <alignment horizontal="justify" vertical="center" wrapText="1"/>
    </xf>
    <xf numFmtId="0" fontId="2" fillId="0" borderId="8" xfId="0" applyFont="1" applyBorder="1" applyAlignment="1">
      <alignment horizontal="center" vertical="center" wrapText="1"/>
    </xf>
    <xf numFmtId="0" fontId="0" fillId="0" borderId="8" xfId="0" applyBorder="1" applyAlignment="1">
      <alignment wrapText="1"/>
    </xf>
    <xf numFmtId="0" fontId="3" fillId="0" borderId="3" xfId="0" applyFont="1" applyBorder="1" applyAlignment="1">
      <alignment horizontal="right" vertical="center"/>
    </xf>
    <xf numFmtId="0" fontId="0" fillId="0" borderId="14" xfId="0" applyBorder="1"/>
    <xf numFmtId="8" fontId="1" fillId="2" borderId="5" xfId="0" applyNumberFormat="1" applyFont="1" applyFill="1" applyBorder="1" applyAlignment="1">
      <alignment horizontal="center" vertical="center"/>
    </xf>
    <xf numFmtId="0" fontId="2" fillId="0" borderId="5" xfId="0" applyFont="1" applyBorder="1" applyAlignment="1">
      <alignment horizontal="center" vertical="center" wrapText="1"/>
    </xf>
    <xf numFmtId="0" fontId="0" fillId="5" borderId="0" xfId="0" applyFill="1"/>
    <xf numFmtId="4" fontId="0" fillId="0" borderId="0" xfId="0" applyNumberFormat="1"/>
    <xf numFmtId="4" fontId="0" fillId="0" borderId="0" xfId="0" applyNumberFormat="1" applyAlignment="1">
      <alignment vertical="center" wrapText="1"/>
    </xf>
    <xf numFmtId="4" fontId="3" fillId="0" borderId="0" xfId="0" applyNumberFormat="1" applyFont="1" applyAlignment="1">
      <alignment horizontal="justify" vertical="center"/>
    </xf>
    <xf numFmtId="4" fontId="2" fillId="0" borderId="5" xfId="0" applyNumberFormat="1" applyFont="1" applyBorder="1" applyAlignment="1">
      <alignment horizontal="center" vertical="center" wrapText="1"/>
    </xf>
    <xf numFmtId="4" fontId="2" fillId="0" borderId="0" xfId="0" applyNumberFormat="1" applyFont="1" applyAlignment="1">
      <alignment horizontal="center" vertical="center" wrapText="1"/>
    </xf>
    <xf numFmtId="4" fontId="2" fillId="0" borderId="8" xfId="0" applyNumberFormat="1" applyFont="1" applyBorder="1" applyAlignment="1">
      <alignment horizontal="center" vertical="center" wrapText="1"/>
    </xf>
    <xf numFmtId="4" fontId="3" fillId="0" borderId="8" xfId="0" applyNumberFormat="1" applyFont="1" applyBorder="1" applyAlignment="1">
      <alignment horizontal="justify" vertical="center" wrapText="1"/>
    </xf>
    <xf numFmtId="0" fontId="5" fillId="4" borderId="4" xfId="0" applyFont="1" applyFill="1" applyBorder="1" applyAlignment="1">
      <alignment horizontal="center" vertical="center"/>
    </xf>
    <xf numFmtId="0" fontId="9" fillId="5" borderId="0" xfId="0" applyFont="1" applyFill="1"/>
    <xf numFmtId="0" fontId="6" fillId="7" borderId="1" xfId="0" applyFont="1" applyFill="1" applyBorder="1" applyAlignment="1">
      <alignment vertical="center"/>
    </xf>
    <xf numFmtId="0" fontId="7" fillId="7" borderId="3" xfId="0" applyFont="1" applyFill="1" applyBorder="1" applyAlignment="1">
      <alignment vertical="center"/>
    </xf>
    <xf numFmtId="0" fontId="8" fillId="5" borderId="16" xfId="0" applyFont="1" applyFill="1" applyBorder="1" applyAlignment="1">
      <alignment wrapText="1"/>
    </xf>
    <xf numFmtId="0" fontId="8" fillId="5" borderId="6" xfId="0" applyFont="1" applyFill="1" applyBorder="1" applyAlignment="1">
      <alignment wrapText="1"/>
    </xf>
    <xf numFmtId="0" fontId="4" fillId="5" borderId="0" xfId="0" applyFont="1" applyFill="1" applyAlignment="1">
      <alignment horizontal="center" vertical="center"/>
    </xf>
    <xf numFmtId="0" fontId="6" fillId="8" borderId="4" xfId="0" applyFont="1" applyFill="1" applyBorder="1" applyAlignment="1">
      <alignment horizontal="center" vertical="center" wrapText="1"/>
    </xf>
    <xf numFmtId="0" fontId="17" fillId="5" borderId="0" xfId="0" applyFont="1" applyFill="1" applyAlignment="1">
      <alignment horizontal="center" vertical="center"/>
    </xf>
    <xf numFmtId="0" fontId="6" fillId="8" borderId="5" xfId="0" applyFont="1" applyFill="1" applyBorder="1" applyAlignment="1">
      <alignment horizontal="center" vertical="center" wrapText="1"/>
    </xf>
    <xf numFmtId="8" fontId="6" fillId="7" borderId="5" xfId="0" applyNumberFormat="1" applyFont="1" applyFill="1" applyBorder="1" applyAlignment="1">
      <alignment horizontal="right" vertical="center"/>
    </xf>
    <xf numFmtId="4" fontId="1" fillId="6" borderId="6" xfId="0" applyNumberFormat="1" applyFont="1" applyFill="1" applyBorder="1" applyAlignment="1" applyProtection="1">
      <alignment horizontal="right" vertical="center"/>
      <protection locked="0"/>
    </xf>
    <xf numFmtId="0" fontId="10" fillId="5" borderId="0" xfId="0" applyFont="1" applyFill="1" applyAlignment="1">
      <alignment horizontal="center" vertical="center"/>
    </xf>
    <xf numFmtId="0" fontId="11" fillId="5" borderId="0" xfId="0" applyFont="1" applyFill="1"/>
    <xf numFmtId="4" fontId="14" fillId="5" borderId="0" xfId="0" applyNumberFormat="1" applyFont="1" applyFill="1"/>
    <xf numFmtId="0" fontId="11" fillId="5" borderId="0" xfId="0" applyFont="1" applyFill="1" applyAlignment="1">
      <alignment vertical="center"/>
    </xf>
    <xf numFmtId="0" fontId="14" fillId="5" borderId="0" xfId="0" applyFont="1" applyFill="1"/>
    <xf numFmtId="0" fontId="4" fillId="5" borderId="0" xfId="0" applyFont="1" applyFill="1" applyAlignment="1">
      <alignment horizontal="left"/>
    </xf>
    <xf numFmtId="0" fontId="17" fillId="0" borderId="7" xfId="0" applyFont="1" applyBorder="1" applyAlignment="1" applyProtection="1">
      <alignment horizontal="center" vertical="center" wrapText="1"/>
      <protection locked="0"/>
    </xf>
    <xf numFmtId="0" fontId="4" fillId="5" borderId="0" xfId="0" applyFont="1" applyFill="1" applyAlignment="1">
      <alignment horizontal="justify" vertical="justify" wrapText="1"/>
    </xf>
    <xf numFmtId="8" fontId="19" fillId="7" borderId="5" xfId="0" applyNumberFormat="1" applyFont="1" applyFill="1" applyBorder="1" applyAlignment="1">
      <alignment horizontal="right" vertical="center"/>
    </xf>
    <xf numFmtId="0" fontId="21" fillId="0" borderId="5" xfId="0" applyFont="1" applyBorder="1" applyAlignment="1" applyProtection="1">
      <alignment horizontal="center" vertical="center" wrapText="1"/>
      <protection locked="0"/>
    </xf>
    <xf numFmtId="0" fontId="20" fillId="5" borderId="0" xfId="1" applyFill="1" applyAlignment="1" applyProtection="1">
      <alignment horizontal="left"/>
    </xf>
    <xf numFmtId="0" fontId="0" fillId="5" borderId="0" xfId="0" applyFill="1" applyProtection="1">
      <protection hidden="1"/>
    </xf>
    <xf numFmtId="0" fontId="15" fillId="5" borderId="0" xfId="0" applyFont="1" applyFill="1" applyProtection="1">
      <protection hidden="1"/>
    </xf>
    <xf numFmtId="0" fontId="0" fillId="5" borderId="0" xfId="0" quotePrefix="1" applyFill="1" applyProtection="1">
      <protection hidden="1"/>
    </xf>
    <xf numFmtId="0" fontId="0" fillId="0" borderId="0" xfId="0" applyProtection="1">
      <protection hidden="1"/>
    </xf>
    <xf numFmtId="0" fontId="4" fillId="5" borderId="0" xfId="0" applyFont="1" applyFill="1" applyAlignment="1">
      <alignment horizontal="center" vertical="center" wrapText="1"/>
    </xf>
    <xf numFmtId="0" fontId="4" fillId="0" borderId="0" xfId="0" applyFont="1" applyAlignment="1">
      <alignment horizontal="center" vertical="center" wrapText="1"/>
    </xf>
    <xf numFmtId="0" fontId="1" fillId="3" borderId="6" xfId="0" quotePrefix="1" applyFont="1" applyFill="1" applyBorder="1" applyAlignment="1">
      <alignment horizontal="center" vertical="center"/>
    </xf>
    <xf numFmtId="2" fontId="1" fillId="3" borderId="7" xfId="0" applyNumberFormat="1" applyFont="1" applyFill="1" applyBorder="1" applyAlignment="1">
      <alignment horizontal="right" vertical="center"/>
    </xf>
    <xf numFmtId="2" fontId="1" fillId="3" borderId="7" xfId="0" applyNumberFormat="1" applyFont="1" applyFill="1" applyBorder="1" applyAlignment="1">
      <alignment horizontal="center" vertical="center"/>
    </xf>
    <xf numFmtId="4" fontId="1" fillId="3" borderId="7" xfId="0" applyNumberFormat="1" applyFont="1" applyFill="1" applyBorder="1" applyAlignment="1">
      <alignment horizontal="center" vertical="center"/>
    </xf>
    <xf numFmtId="0" fontId="0" fillId="5" borderId="11" xfId="0" applyFill="1" applyBorder="1" applyAlignment="1">
      <alignment horizontal="center"/>
    </xf>
    <xf numFmtId="0" fontId="0" fillId="5" borderId="12" xfId="0" applyFill="1" applyBorder="1" applyAlignment="1">
      <alignment horizontal="center"/>
    </xf>
    <xf numFmtId="0" fontId="0" fillId="5" borderId="25" xfId="0" applyFill="1" applyBorder="1" applyAlignment="1" applyProtection="1">
      <alignment horizontal="left" wrapText="1"/>
      <protection hidden="1"/>
    </xf>
    <xf numFmtId="0" fontId="0" fillId="5" borderId="26" xfId="0" applyFill="1" applyBorder="1" applyAlignment="1" applyProtection="1">
      <alignment horizontal="left" wrapText="1"/>
      <protection hidden="1"/>
    </xf>
    <xf numFmtId="0" fontId="0" fillId="5" borderId="27" xfId="0" applyFill="1" applyBorder="1" applyAlignment="1" applyProtection="1">
      <alignment horizontal="left" wrapText="1"/>
      <protection hidden="1"/>
    </xf>
    <xf numFmtId="0" fontId="1" fillId="3" borderId="1" xfId="0" applyFont="1" applyFill="1" applyBorder="1" applyAlignment="1">
      <alignment horizontal="justify" vertical="center" wrapText="1"/>
    </xf>
    <xf numFmtId="0" fontId="1" fillId="3" borderId="3" xfId="0" applyFont="1" applyFill="1" applyBorder="1" applyAlignment="1">
      <alignment horizontal="justify" vertical="center" wrapText="1"/>
    </xf>
    <xf numFmtId="0" fontId="3" fillId="0" borderId="1" xfId="0" applyFont="1" applyBorder="1" applyAlignment="1">
      <alignment horizontal="justify" vertical="center" wrapText="1"/>
    </xf>
    <xf numFmtId="0" fontId="3" fillId="0" borderId="3" xfId="0" applyFont="1" applyBorder="1" applyAlignment="1">
      <alignment horizontal="justify" vertical="center" wrapText="1"/>
    </xf>
    <xf numFmtId="0" fontId="3" fillId="0" borderId="4" xfId="0" applyFont="1" applyBorder="1" applyAlignment="1">
      <alignment horizontal="justify" vertical="center" wrapText="1"/>
    </xf>
    <xf numFmtId="0" fontId="2" fillId="0" borderId="1"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1" fillId="5" borderId="1" xfId="0" applyFont="1" applyFill="1" applyBorder="1" applyAlignment="1" applyProtection="1">
      <alignment horizontal="center" vertical="center" wrapText="1"/>
      <protection locked="0"/>
    </xf>
    <xf numFmtId="0" fontId="21" fillId="5" borderId="3" xfId="0" applyFont="1" applyFill="1" applyBorder="1" applyAlignment="1" applyProtection="1">
      <alignment horizontal="center" vertical="center" wrapText="1"/>
      <protection locked="0"/>
    </xf>
    <xf numFmtId="0" fontId="21" fillId="5" borderId="4" xfId="0" applyFont="1" applyFill="1" applyBorder="1" applyAlignment="1" applyProtection="1">
      <alignment horizontal="center" vertical="center" wrapText="1"/>
      <protection locked="0"/>
    </xf>
    <xf numFmtId="0" fontId="2" fillId="0" borderId="8" xfId="0" applyFont="1" applyBorder="1" applyAlignment="1">
      <alignment horizontal="center" vertical="center"/>
    </xf>
    <xf numFmtId="0" fontId="2" fillId="0" borderId="3" xfId="0" applyFont="1" applyBorder="1" applyAlignment="1">
      <alignment horizontal="justify" vertical="center"/>
    </xf>
    <xf numFmtId="0" fontId="4" fillId="5" borderId="0" xfId="0" applyFont="1" applyFill="1" applyAlignment="1" applyProtection="1">
      <alignment horizontal="justify" vertical="justify" wrapText="1"/>
      <protection locked="0"/>
    </xf>
    <xf numFmtId="0" fontId="17" fillId="5" borderId="0" xfId="0" applyFont="1" applyFill="1" applyAlignment="1">
      <alignment horizontal="center"/>
    </xf>
    <xf numFmtId="0" fontId="17" fillId="5" borderId="0" xfId="0" applyFont="1" applyFill="1" applyAlignment="1">
      <alignment horizontal="center" vertical="center"/>
    </xf>
    <xf numFmtId="0" fontId="17" fillId="0" borderId="13" xfId="0" applyFont="1" applyBorder="1" applyAlignment="1">
      <alignment horizontal="center" vertical="center" wrapText="1"/>
    </xf>
    <xf numFmtId="0" fontId="17" fillId="0" borderId="14" xfId="0" applyFont="1" applyBorder="1" applyAlignment="1">
      <alignment horizontal="center" vertical="center" wrapText="1"/>
    </xf>
    <xf numFmtId="0" fontId="17" fillId="0" borderId="15" xfId="0" applyFont="1" applyBorder="1" applyAlignment="1">
      <alignment horizontal="center" vertical="center" wrapText="1"/>
    </xf>
    <xf numFmtId="0" fontId="17" fillId="0" borderId="9" xfId="0" applyFont="1" applyBorder="1" applyAlignment="1">
      <alignment horizontal="center" vertical="center" wrapText="1"/>
    </xf>
    <xf numFmtId="0" fontId="17" fillId="0" borderId="8" xfId="0" applyFont="1" applyBorder="1" applyAlignment="1">
      <alignment horizontal="center" vertical="center" wrapText="1"/>
    </xf>
    <xf numFmtId="0" fontId="17" fillId="0" borderId="7" xfId="0" applyFont="1" applyBorder="1" applyAlignment="1">
      <alignment horizontal="center" vertical="center" wrapText="1"/>
    </xf>
    <xf numFmtId="0" fontId="6" fillId="8" borderId="1" xfId="0" applyFont="1" applyFill="1" applyBorder="1" applyAlignment="1">
      <alignment horizontal="center" vertical="center" wrapText="1"/>
    </xf>
    <xf numFmtId="0" fontId="6" fillId="8" borderId="3" xfId="0" applyFont="1" applyFill="1" applyBorder="1" applyAlignment="1">
      <alignment horizontal="center" vertical="center" wrapText="1"/>
    </xf>
    <xf numFmtId="0" fontId="6" fillId="8" borderId="4" xfId="0" applyFont="1" applyFill="1" applyBorder="1" applyAlignment="1">
      <alignment horizontal="center" vertical="center" wrapText="1"/>
    </xf>
    <xf numFmtId="0" fontId="6" fillId="8" borderId="13" xfId="0" applyFont="1" applyFill="1" applyBorder="1" applyAlignment="1">
      <alignment horizontal="center" vertical="center" wrapText="1"/>
    </xf>
    <xf numFmtId="0" fontId="6" fillId="8" borderId="14" xfId="0" applyFont="1" applyFill="1" applyBorder="1" applyAlignment="1">
      <alignment horizontal="center" vertical="center" wrapText="1"/>
    </xf>
    <xf numFmtId="0" fontId="6" fillId="8" borderId="15" xfId="0" applyFont="1" applyFill="1" applyBorder="1" applyAlignment="1">
      <alignment horizontal="center" vertical="center" wrapText="1"/>
    </xf>
    <xf numFmtId="8" fontId="6" fillId="5" borderId="1" xfId="0" applyNumberFormat="1" applyFont="1" applyFill="1" applyBorder="1" applyAlignment="1">
      <alignment horizontal="right" vertical="center"/>
    </xf>
    <xf numFmtId="8" fontId="6" fillId="5" borderId="4" xfId="0" applyNumberFormat="1" applyFont="1" applyFill="1" applyBorder="1" applyAlignment="1">
      <alignment horizontal="right" vertical="center"/>
    </xf>
    <xf numFmtId="0" fontId="0" fillId="5" borderId="13" xfId="0" applyFill="1" applyBorder="1" applyAlignment="1">
      <alignment horizontal="center"/>
    </xf>
    <xf numFmtId="0" fontId="0" fillId="5" borderId="15" xfId="0" applyFill="1" applyBorder="1" applyAlignment="1">
      <alignment horizontal="center"/>
    </xf>
    <xf numFmtId="0" fontId="0" fillId="5" borderId="11" xfId="0" applyFill="1" applyBorder="1" applyAlignment="1">
      <alignment horizontal="center"/>
    </xf>
    <xf numFmtId="0" fontId="0" fillId="5" borderId="12" xfId="0" applyFill="1" applyBorder="1" applyAlignment="1">
      <alignment horizontal="center"/>
    </xf>
    <xf numFmtId="0" fontId="9" fillId="5" borderId="13" xfId="0" applyFont="1" applyFill="1" applyBorder="1" applyAlignment="1">
      <alignment horizontal="center" vertical="center" wrapText="1"/>
    </xf>
    <xf numFmtId="0" fontId="9" fillId="5" borderId="15" xfId="0" applyFont="1" applyFill="1" applyBorder="1" applyAlignment="1">
      <alignment horizontal="center" vertical="center" wrapText="1"/>
    </xf>
    <xf numFmtId="0" fontId="9" fillId="5" borderId="9" xfId="0" applyFont="1" applyFill="1" applyBorder="1" applyAlignment="1">
      <alignment horizontal="center" vertical="center" wrapText="1"/>
    </xf>
    <xf numFmtId="0" fontId="9" fillId="5" borderId="7" xfId="0" applyFont="1" applyFill="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9" xfId="0" applyFont="1" applyBorder="1" applyAlignment="1">
      <alignment horizontal="center" vertical="center" wrapText="1"/>
    </xf>
    <xf numFmtId="0" fontId="8" fillId="0" borderId="8" xfId="0" applyFont="1" applyBorder="1" applyAlignment="1">
      <alignment horizontal="center" vertical="center" wrapText="1"/>
    </xf>
    <xf numFmtId="0" fontId="8" fillId="0" borderId="7" xfId="0" applyFont="1" applyBorder="1" applyAlignment="1">
      <alignment horizontal="center" vertical="center" wrapText="1"/>
    </xf>
    <xf numFmtId="0" fontId="5" fillId="4" borderId="1" xfId="0" applyFont="1" applyFill="1" applyBorder="1" applyAlignment="1">
      <alignment horizontal="center" vertical="center"/>
    </xf>
    <xf numFmtId="0" fontId="5" fillId="4" borderId="3" xfId="0" applyFont="1" applyFill="1" applyBorder="1" applyAlignment="1">
      <alignment horizontal="center" vertical="center"/>
    </xf>
    <xf numFmtId="0" fontId="5" fillId="4" borderId="4" xfId="0" applyFont="1" applyFill="1" applyBorder="1" applyAlignment="1">
      <alignment horizontal="center" vertical="center"/>
    </xf>
    <xf numFmtId="0" fontId="22" fillId="7" borderId="13" xfId="0" applyFont="1" applyFill="1" applyBorder="1" applyAlignment="1">
      <alignment horizontal="left" vertical="center"/>
    </xf>
    <xf numFmtId="0" fontId="22" fillId="7" borderId="14" xfId="0" applyFont="1" applyFill="1" applyBorder="1" applyAlignment="1">
      <alignment horizontal="left" vertical="center"/>
    </xf>
    <xf numFmtId="0" fontId="6" fillId="8" borderId="9" xfId="0" applyFont="1" applyFill="1" applyBorder="1" applyAlignment="1">
      <alignment horizontal="center" vertical="center" wrapText="1"/>
    </xf>
    <xf numFmtId="0" fontId="6" fillId="8" borderId="7" xfId="0" applyFont="1" applyFill="1" applyBorder="1" applyAlignment="1">
      <alignment horizontal="center" vertical="center" wrapText="1"/>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10" xfId="0" applyFont="1" applyFill="1" applyBorder="1" applyAlignment="1">
      <alignment vertical="center" wrapText="1"/>
    </xf>
    <xf numFmtId="0" fontId="1" fillId="2" borderId="3" xfId="0" applyFont="1" applyFill="1" applyBorder="1" applyAlignment="1">
      <alignment vertical="center" wrapText="1"/>
    </xf>
    <xf numFmtId="0" fontId="1" fillId="3" borderId="4" xfId="0" applyFont="1" applyFill="1" applyBorder="1" applyAlignment="1">
      <alignment horizontal="justify" vertical="center" wrapText="1"/>
    </xf>
    <xf numFmtId="0" fontId="4" fillId="5" borderId="0" xfId="0" applyFont="1" applyFill="1" applyAlignment="1" applyProtection="1">
      <alignment horizontal="left"/>
      <protection locked="0"/>
    </xf>
    <xf numFmtId="0" fontId="4" fillId="5" borderId="17" xfId="0" applyFont="1" applyFill="1" applyBorder="1" applyAlignment="1" applyProtection="1">
      <alignment horizontal="center"/>
      <protection locked="0"/>
    </xf>
    <xf numFmtId="0" fontId="4" fillId="5" borderId="18" xfId="0" applyFont="1" applyFill="1" applyBorder="1" applyAlignment="1" applyProtection="1">
      <alignment horizontal="center"/>
      <protection locked="0"/>
    </xf>
    <xf numFmtId="0" fontId="4" fillId="5" borderId="19" xfId="0" applyFont="1" applyFill="1" applyBorder="1" applyAlignment="1" applyProtection="1">
      <alignment horizontal="center"/>
      <protection locked="0"/>
    </xf>
    <xf numFmtId="0" fontId="4" fillId="5" borderId="20" xfId="0" applyFont="1" applyFill="1" applyBorder="1" applyAlignment="1" applyProtection="1">
      <alignment horizontal="center"/>
      <protection locked="0"/>
    </xf>
    <xf numFmtId="0" fontId="4" fillId="5" borderId="0" xfId="0" applyFont="1" applyFill="1" applyAlignment="1" applyProtection="1">
      <alignment horizontal="center"/>
      <protection locked="0"/>
    </xf>
    <xf numFmtId="0" fontId="4" fillId="5" borderId="21" xfId="0" applyFont="1" applyFill="1" applyBorder="1" applyAlignment="1" applyProtection="1">
      <alignment horizontal="center"/>
      <protection locked="0"/>
    </xf>
    <xf numFmtId="0" fontId="4" fillId="5" borderId="22" xfId="0" applyFont="1" applyFill="1" applyBorder="1" applyAlignment="1" applyProtection="1">
      <alignment horizontal="center"/>
      <protection locked="0"/>
    </xf>
    <xf numFmtId="0" fontId="4" fillId="5" borderId="23" xfId="0" applyFont="1" applyFill="1" applyBorder="1" applyAlignment="1" applyProtection="1">
      <alignment horizontal="center"/>
      <protection locked="0"/>
    </xf>
    <xf numFmtId="0" fontId="4" fillId="5" borderId="24" xfId="0" applyFont="1" applyFill="1" applyBorder="1" applyAlignment="1" applyProtection="1">
      <alignment horizontal="center"/>
      <protection locked="0"/>
    </xf>
    <xf numFmtId="0" fontId="1" fillId="2" borderId="4" xfId="0" applyFont="1" applyFill="1" applyBorder="1" applyAlignment="1">
      <alignment vertical="center" wrapText="1"/>
    </xf>
    <xf numFmtId="0" fontId="3" fillId="0" borderId="1" xfId="0" applyFont="1" applyBorder="1" applyAlignment="1">
      <alignment horizontal="justify" vertical="center"/>
    </xf>
    <xf numFmtId="0" fontId="3" fillId="0" borderId="3" xfId="0" applyFont="1" applyBorder="1" applyAlignment="1">
      <alignment horizontal="justify" vertical="center"/>
    </xf>
    <xf numFmtId="0" fontId="3" fillId="0" borderId="4" xfId="0" applyFont="1" applyBorder="1" applyAlignment="1">
      <alignment horizontal="justify" vertical="center"/>
    </xf>
  </cellXfs>
  <cellStyles count="2">
    <cellStyle name="Neutral" xfId="1" builtinId="28"/>
    <cellStyle name="Normal" xfId="0" builtinId="0"/>
  </cellStyles>
  <dxfs count="0"/>
  <tableStyles count="0" defaultTableStyle="TableStyleMedium2" defaultPivotStyle="PivotStyleLight16"/>
  <colors>
    <mruColors>
      <color rgb="FFFE928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122537</xdr:colOff>
      <xdr:row>0</xdr:row>
      <xdr:rowOff>86636</xdr:rowOff>
    </xdr:from>
    <xdr:to>
      <xdr:col>1</xdr:col>
      <xdr:colOff>1024942</xdr:colOff>
      <xdr:row>5</xdr:row>
      <xdr:rowOff>41413</xdr:rowOff>
    </xdr:to>
    <xdr:pic>
      <xdr:nvPicPr>
        <xdr:cNvPr id="2" name="Imagen 1">
          <a:extLst>
            <a:ext uri="{FF2B5EF4-FFF2-40B4-BE49-F238E27FC236}">
              <a16:creationId xmlns:a16="http://schemas.microsoft.com/office/drawing/2014/main" id="{3E559CEB-D44B-4349-9E1A-B93BC7C21902}"/>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8665"/>
        <a:stretch/>
      </xdr:blipFill>
      <xdr:spPr bwMode="auto">
        <a:xfrm>
          <a:off x="122537" y="86636"/>
          <a:ext cx="1034927" cy="575973"/>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112643</xdr:colOff>
      <xdr:row>14</xdr:row>
      <xdr:rowOff>129873</xdr:rowOff>
    </xdr:from>
    <xdr:to>
      <xdr:col>4</xdr:col>
      <xdr:colOff>1332542</xdr:colOff>
      <xdr:row>15</xdr:row>
      <xdr:rowOff>454301</xdr:rowOff>
    </xdr:to>
    <xdr:pic>
      <xdr:nvPicPr>
        <xdr:cNvPr id="2" name="Imagen 1">
          <a:extLst>
            <a:ext uri="{FF2B5EF4-FFF2-40B4-BE49-F238E27FC236}">
              <a16:creationId xmlns:a16="http://schemas.microsoft.com/office/drawing/2014/main" id="{AFCB5666-B551-4172-85CC-0BFF0D998445}"/>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70793" b="22203"/>
        <a:stretch/>
      </xdr:blipFill>
      <xdr:spPr bwMode="auto">
        <a:xfrm>
          <a:off x="4171121" y="3012221"/>
          <a:ext cx="1219899" cy="531493"/>
        </a:xfrm>
        <a:prstGeom prst="rect">
          <a:avLst/>
        </a:prstGeom>
        <a:noFill/>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3A023E-398F-4868-8423-B01D82D29AB7}">
  <sheetPr codeName="Hoja2">
    <pageSetUpPr fitToPage="1"/>
  </sheetPr>
  <dimension ref="A1:AC84"/>
  <sheetViews>
    <sheetView zoomScale="115" zoomScaleNormal="115" workbookViewId="0"/>
  </sheetViews>
  <sheetFormatPr baseColWidth="10" defaultColWidth="11.54296875" defaultRowHeight="14.5" x14ac:dyDescent="0.35"/>
  <cols>
    <col min="1" max="1" width="2" style="54" customWidth="1"/>
    <col min="2" max="2" width="42.6328125" style="57" customWidth="1"/>
    <col min="3" max="3" width="6" style="57" customWidth="1"/>
    <col min="4" max="4" width="16.6328125" style="57" customWidth="1"/>
    <col min="5" max="5" width="15.453125" style="54" customWidth="1"/>
    <col min="6" max="6" width="1" style="54" customWidth="1"/>
    <col min="7" max="15" width="11.54296875" style="54"/>
    <col min="16" max="16" width="13.08984375" style="54" customWidth="1"/>
    <col min="17" max="17" width="2.90625" style="54" customWidth="1"/>
    <col min="18" max="29" width="11.54296875" style="54"/>
    <col min="30" max="16384" width="11.54296875" style="57"/>
  </cols>
  <sheetData>
    <row r="1" spans="2:2" s="54" customFormat="1" ht="9.75" customHeight="1" x14ac:dyDescent="0.35"/>
    <row r="2" spans="2:2" s="54" customFormat="1" ht="9.75" customHeight="1" x14ac:dyDescent="0.35"/>
    <row r="3" spans="2:2" s="54" customFormat="1" ht="9.75" customHeight="1" x14ac:dyDescent="0.35"/>
    <row r="4" spans="2:2" s="54" customFormat="1" ht="9.75" customHeight="1" x14ac:dyDescent="0.35"/>
    <row r="5" spans="2:2" s="54" customFormat="1" ht="9.75" customHeight="1" x14ac:dyDescent="0.35"/>
    <row r="6" spans="2:2" s="54" customFormat="1" ht="20.25" customHeight="1" x14ac:dyDescent="0.5">
      <c r="B6" s="55" t="s">
        <v>23</v>
      </c>
    </row>
    <row r="7" spans="2:2" s="54" customFormat="1" ht="15" customHeight="1" x14ac:dyDescent="0.35"/>
    <row r="8" spans="2:2" s="54" customFormat="1" ht="15" customHeight="1" x14ac:dyDescent="0.35">
      <c r="B8" s="56" t="s">
        <v>34</v>
      </c>
    </row>
    <row r="9" spans="2:2" s="54" customFormat="1" ht="15" customHeight="1" x14ac:dyDescent="0.35">
      <c r="B9" s="56" t="s">
        <v>30</v>
      </c>
    </row>
    <row r="10" spans="2:2" s="54" customFormat="1" ht="15" customHeight="1" x14ac:dyDescent="0.35">
      <c r="B10" s="56" t="s">
        <v>35</v>
      </c>
    </row>
    <row r="11" spans="2:2" s="54" customFormat="1" ht="15" customHeight="1" x14ac:dyDescent="0.35">
      <c r="B11" s="56" t="s">
        <v>31</v>
      </c>
    </row>
    <row r="12" spans="2:2" s="54" customFormat="1" ht="15" customHeight="1" x14ac:dyDescent="0.35">
      <c r="B12" s="56" t="s">
        <v>33</v>
      </c>
    </row>
    <row r="13" spans="2:2" s="54" customFormat="1" ht="15" customHeight="1" x14ac:dyDescent="0.35">
      <c r="B13" s="56" t="s">
        <v>27</v>
      </c>
    </row>
    <row r="14" spans="2:2" s="54" customFormat="1" ht="15" customHeight="1" x14ac:dyDescent="0.35">
      <c r="B14" s="56" t="s">
        <v>25</v>
      </c>
    </row>
    <row r="15" spans="2:2" s="54" customFormat="1" ht="15" customHeight="1" x14ac:dyDescent="0.35">
      <c r="B15" s="56" t="s">
        <v>28</v>
      </c>
    </row>
    <row r="16" spans="2:2" s="54" customFormat="1" ht="15" customHeight="1" x14ac:dyDescent="0.35">
      <c r="B16" s="56" t="s">
        <v>29</v>
      </c>
    </row>
    <row r="17" spans="2:19" s="54" customFormat="1" ht="15" customHeight="1" x14ac:dyDescent="0.35">
      <c r="B17" s="56" t="s">
        <v>24</v>
      </c>
    </row>
    <row r="18" spans="2:19" s="54" customFormat="1" ht="15" customHeight="1" x14ac:dyDescent="0.35">
      <c r="B18" s="56" t="s">
        <v>26</v>
      </c>
    </row>
    <row r="19" spans="2:19" s="54" customFormat="1" ht="5.25" customHeight="1" x14ac:dyDescent="0.35">
      <c r="B19" s="56"/>
    </row>
    <row r="20" spans="2:19" s="54" customFormat="1" ht="47.25" customHeight="1" x14ac:dyDescent="0.35">
      <c r="B20" s="66" t="s">
        <v>32</v>
      </c>
      <c r="C20" s="67"/>
      <c r="D20" s="67"/>
      <c r="E20" s="67"/>
      <c r="F20" s="67"/>
      <c r="G20" s="67"/>
      <c r="H20" s="67"/>
      <c r="I20" s="67"/>
      <c r="J20" s="67"/>
      <c r="K20" s="67"/>
      <c r="L20" s="67"/>
      <c r="M20" s="67"/>
      <c r="N20" s="67"/>
      <c r="O20" s="67"/>
      <c r="P20" s="67"/>
      <c r="Q20" s="67"/>
      <c r="R20" s="67"/>
      <c r="S20" s="68"/>
    </row>
    <row r="21" spans="2:19" s="54" customFormat="1" x14ac:dyDescent="0.35"/>
    <row r="22" spans="2:19" s="54" customFormat="1" x14ac:dyDescent="0.35"/>
    <row r="23" spans="2:19" s="54" customFormat="1" x14ac:dyDescent="0.35"/>
    <row r="24" spans="2:19" s="54" customFormat="1" x14ac:dyDescent="0.35"/>
    <row r="25" spans="2:19" s="54" customFormat="1" x14ac:dyDescent="0.35"/>
    <row r="26" spans="2:19" s="54" customFormat="1" x14ac:dyDescent="0.35"/>
    <row r="27" spans="2:19" s="54" customFormat="1" x14ac:dyDescent="0.35"/>
    <row r="28" spans="2:19" s="54" customFormat="1" x14ac:dyDescent="0.35"/>
    <row r="29" spans="2:19" s="54" customFormat="1" x14ac:dyDescent="0.35"/>
    <row r="30" spans="2:19" s="54" customFormat="1" x14ac:dyDescent="0.35"/>
    <row r="31" spans="2:19" s="54" customFormat="1" x14ac:dyDescent="0.35"/>
    <row r="32" spans="2:19" s="54" customFormat="1" x14ac:dyDescent="0.35"/>
    <row r="33" s="54" customFormat="1" x14ac:dyDescent="0.35"/>
    <row r="34" s="54" customFormat="1" x14ac:dyDescent="0.35"/>
    <row r="35" s="54" customFormat="1" x14ac:dyDescent="0.35"/>
    <row r="36" s="54" customFormat="1" x14ac:dyDescent="0.35"/>
    <row r="37" s="54" customFormat="1" x14ac:dyDescent="0.35"/>
    <row r="38" s="54" customFormat="1" x14ac:dyDescent="0.35"/>
    <row r="39" s="54" customFormat="1" x14ac:dyDescent="0.35"/>
    <row r="40" s="54" customFormat="1" x14ac:dyDescent="0.35"/>
    <row r="41" s="54" customFormat="1" x14ac:dyDescent="0.35"/>
    <row r="42" s="54" customFormat="1" x14ac:dyDescent="0.35"/>
    <row r="43" s="54" customFormat="1" x14ac:dyDescent="0.35"/>
    <row r="44" s="54" customFormat="1" x14ac:dyDescent="0.35"/>
    <row r="45" s="54" customFormat="1" x14ac:dyDescent="0.35"/>
    <row r="46" s="54" customFormat="1" x14ac:dyDescent="0.35"/>
    <row r="47" s="54" customFormat="1" x14ac:dyDescent="0.35"/>
    <row r="48" s="54" customFormat="1" x14ac:dyDescent="0.35"/>
    <row r="49" s="54" customFormat="1" x14ac:dyDescent="0.35"/>
    <row r="50" s="54" customFormat="1" x14ac:dyDescent="0.35"/>
    <row r="51" s="54" customFormat="1" x14ac:dyDescent="0.35"/>
    <row r="52" s="54" customFormat="1" x14ac:dyDescent="0.35"/>
    <row r="53" s="54" customFormat="1" x14ac:dyDescent="0.35"/>
    <row r="54" s="54" customFormat="1" x14ac:dyDescent="0.35"/>
    <row r="55" s="54" customFormat="1" x14ac:dyDescent="0.35"/>
    <row r="56" s="54" customFormat="1" x14ac:dyDescent="0.35"/>
    <row r="57" s="54" customFormat="1" x14ac:dyDescent="0.35"/>
    <row r="58" s="54" customFormat="1" x14ac:dyDescent="0.35"/>
    <row r="59" s="54" customFormat="1" x14ac:dyDescent="0.35"/>
    <row r="60" s="54" customFormat="1" x14ac:dyDescent="0.35"/>
    <row r="61" s="54" customFormat="1" x14ac:dyDescent="0.35"/>
    <row r="62" s="54" customFormat="1" x14ac:dyDescent="0.35"/>
    <row r="63" s="54" customFormat="1" x14ac:dyDescent="0.35"/>
    <row r="64" s="54" customFormat="1" x14ac:dyDescent="0.35"/>
    <row r="65" s="54" customFormat="1" x14ac:dyDescent="0.35"/>
    <row r="66" s="54" customFormat="1" x14ac:dyDescent="0.35"/>
    <row r="67" s="54" customFormat="1" x14ac:dyDescent="0.35"/>
    <row r="68" s="54" customFormat="1" x14ac:dyDescent="0.35"/>
    <row r="69" s="54" customFormat="1" x14ac:dyDescent="0.35"/>
    <row r="70" s="54" customFormat="1" x14ac:dyDescent="0.35"/>
    <row r="71" s="54" customFormat="1" x14ac:dyDescent="0.35"/>
    <row r="72" s="54" customFormat="1" x14ac:dyDescent="0.35"/>
    <row r="73" s="54" customFormat="1" x14ac:dyDescent="0.35"/>
    <row r="74" s="54" customFormat="1" x14ac:dyDescent="0.35"/>
    <row r="75" s="54" customFormat="1" x14ac:dyDescent="0.35"/>
    <row r="76" s="54" customFormat="1" x14ac:dyDescent="0.35"/>
    <row r="77" s="54" customFormat="1" x14ac:dyDescent="0.35"/>
    <row r="78" s="54" customFormat="1" x14ac:dyDescent="0.35"/>
    <row r="79" s="54" customFormat="1" x14ac:dyDescent="0.35"/>
    <row r="80" s="54" customFormat="1" x14ac:dyDescent="0.35"/>
    <row r="81" s="54" customFormat="1" x14ac:dyDescent="0.35"/>
    <row r="82" s="54" customFormat="1" x14ac:dyDescent="0.35"/>
    <row r="83" s="54" customFormat="1" x14ac:dyDescent="0.35"/>
    <row r="84" s="54" customFormat="1" x14ac:dyDescent="0.35"/>
  </sheetData>
  <sheetProtection algorithmName="SHA-512" hashValue="ExdQgQoTNesFFH6HlknHY9zfJ+z0IiSFNc3/KsfbEYohYITFOm0m/Q7g8Y3FRLN41Yv/cYGWjtVqDbMDyLJtLw==" saltValue="OS01Y9SBmrUc58FWIn8V5w==" spinCount="100000" sheet="1" objects="1" scenarios="1" selectLockedCells="1" selectUnlockedCells="1"/>
  <mergeCells count="1">
    <mergeCell ref="B20:S20"/>
  </mergeCells>
  <pageMargins left="0.17" right="0.17" top="0.74803149606299213" bottom="0.74803149606299213" header="0.31496062992125984" footer="0.31496062992125984"/>
  <pageSetup paperSize="9" scale="64"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C8C56F-ED54-4B26-BD55-07CEC7C1952F}">
  <sheetPr codeName="Hoja1"/>
  <dimension ref="A1:AB864"/>
  <sheetViews>
    <sheetView tabSelected="1" zoomScaleNormal="100" workbookViewId="0">
      <selection activeCell="B6" sqref="B6:H13"/>
    </sheetView>
  </sheetViews>
  <sheetFormatPr baseColWidth="10" defaultRowHeight="14.5" x14ac:dyDescent="0.35"/>
  <cols>
    <col min="1" max="1" width="2" style="23" customWidth="1"/>
    <col min="2" max="2" width="9.08984375" customWidth="1"/>
    <col min="3" max="3" width="9.90625" customWidth="1"/>
    <col min="4" max="4" width="49.6328125" customWidth="1"/>
    <col min="5" max="5" width="22.90625" style="23" customWidth="1"/>
    <col min="6" max="6" width="11.54296875" style="23"/>
    <col min="7" max="7" width="9.54296875" style="23" customWidth="1"/>
    <col min="8" max="8" width="12.90625" style="23" customWidth="1"/>
    <col min="9" max="9" width="76.36328125" style="23" customWidth="1"/>
    <col min="10" max="28" width="11.54296875" style="23"/>
  </cols>
  <sheetData>
    <row r="1" spans="2:8" s="23" customFormat="1" ht="7.5" customHeight="1" x14ac:dyDescent="0.35"/>
    <row r="2" spans="2:8" s="23" customFormat="1" ht="27.75" customHeight="1" x14ac:dyDescent="0.45">
      <c r="B2" s="83" t="s">
        <v>36</v>
      </c>
      <c r="C2" s="83"/>
      <c r="D2" s="83"/>
      <c r="E2" s="83"/>
      <c r="F2" s="83"/>
      <c r="G2" s="83"/>
      <c r="H2" s="83"/>
    </row>
    <row r="3" spans="2:8" s="23" customFormat="1" ht="9.75" customHeight="1" x14ac:dyDescent="0.35">
      <c r="B3" s="39"/>
      <c r="C3" s="39"/>
      <c r="D3" s="39"/>
      <c r="E3" s="39"/>
      <c r="F3" s="39"/>
      <c r="G3" s="39"/>
      <c r="H3" s="39"/>
    </row>
    <row r="4" spans="2:8" s="23" customFormat="1" ht="16.5" customHeight="1" x14ac:dyDescent="0.35">
      <c r="B4" s="84" t="s">
        <v>14</v>
      </c>
      <c r="C4" s="84"/>
      <c r="D4" s="84"/>
      <c r="E4" s="84"/>
      <c r="F4" s="84"/>
      <c r="G4" s="84"/>
      <c r="H4" s="84"/>
    </row>
    <row r="5" spans="2:8" s="23" customFormat="1" ht="15" customHeight="1" x14ac:dyDescent="0.35">
      <c r="B5" s="37"/>
    </row>
    <row r="6" spans="2:8" s="23" customFormat="1" ht="15" customHeight="1" x14ac:dyDescent="0.35">
      <c r="B6" s="82" t="s">
        <v>183</v>
      </c>
      <c r="C6" s="82"/>
      <c r="D6" s="82"/>
      <c r="E6" s="82"/>
      <c r="F6" s="82"/>
      <c r="G6" s="82"/>
      <c r="H6" s="82"/>
    </row>
    <row r="7" spans="2:8" s="23" customFormat="1" ht="15" customHeight="1" x14ac:dyDescent="0.35">
      <c r="B7" s="82"/>
      <c r="C7" s="82"/>
      <c r="D7" s="82"/>
      <c r="E7" s="82"/>
      <c r="F7" s="82"/>
      <c r="G7" s="82"/>
      <c r="H7" s="82"/>
    </row>
    <row r="8" spans="2:8" s="23" customFormat="1" ht="15" customHeight="1" x14ac:dyDescent="0.35">
      <c r="B8" s="82"/>
      <c r="C8" s="82"/>
      <c r="D8" s="82"/>
      <c r="E8" s="82"/>
      <c r="F8" s="82"/>
      <c r="G8" s="82"/>
      <c r="H8" s="82"/>
    </row>
    <row r="9" spans="2:8" s="23" customFormat="1" ht="15" customHeight="1" x14ac:dyDescent="0.35">
      <c r="B9" s="82"/>
      <c r="C9" s="82"/>
      <c r="D9" s="82"/>
      <c r="E9" s="82"/>
      <c r="F9" s="82"/>
      <c r="G9" s="82"/>
      <c r="H9" s="82"/>
    </row>
    <row r="10" spans="2:8" s="23" customFormat="1" ht="15" customHeight="1" x14ac:dyDescent="0.35">
      <c r="B10" s="82"/>
      <c r="C10" s="82"/>
      <c r="D10" s="82"/>
      <c r="E10" s="82"/>
      <c r="F10" s="82"/>
      <c r="G10" s="82"/>
      <c r="H10" s="82"/>
    </row>
    <row r="11" spans="2:8" s="23" customFormat="1" ht="15" customHeight="1" x14ac:dyDescent="0.35">
      <c r="B11" s="82"/>
      <c r="C11" s="82"/>
      <c r="D11" s="82"/>
      <c r="E11" s="82"/>
      <c r="F11" s="82"/>
      <c r="G11" s="82"/>
      <c r="H11" s="82"/>
    </row>
    <row r="12" spans="2:8" s="23" customFormat="1" ht="15" customHeight="1" x14ac:dyDescent="0.35">
      <c r="B12" s="82"/>
      <c r="C12" s="82"/>
      <c r="D12" s="82"/>
      <c r="E12" s="82"/>
      <c r="F12" s="82"/>
      <c r="G12" s="82"/>
      <c r="H12" s="82"/>
    </row>
    <row r="13" spans="2:8" s="23" customFormat="1" ht="15" customHeight="1" x14ac:dyDescent="0.35">
      <c r="B13" s="82"/>
      <c r="C13" s="82"/>
      <c r="D13" s="82"/>
      <c r="E13" s="82"/>
      <c r="F13" s="82"/>
      <c r="G13" s="82"/>
      <c r="H13" s="82"/>
    </row>
    <row r="14" spans="2:8" s="23" customFormat="1" ht="15" customHeight="1" thickBot="1" x14ac:dyDescent="0.4">
      <c r="B14" s="50"/>
      <c r="C14" s="50"/>
      <c r="D14" s="50"/>
      <c r="E14" s="50"/>
      <c r="F14" s="50"/>
      <c r="G14" s="50"/>
      <c r="H14" s="50"/>
    </row>
    <row r="15" spans="2:8" ht="16.5" customHeight="1" x14ac:dyDescent="0.45">
      <c r="B15" s="107" t="s">
        <v>46</v>
      </c>
      <c r="C15" s="108"/>
      <c r="D15" s="109"/>
      <c r="E15" s="35"/>
      <c r="F15" s="103" t="s">
        <v>22</v>
      </c>
      <c r="G15" s="104"/>
    </row>
    <row r="16" spans="2:8" ht="55.5" customHeight="1" thickBot="1" x14ac:dyDescent="0.5">
      <c r="B16" s="110"/>
      <c r="C16" s="111"/>
      <c r="D16" s="112"/>
      <c r="E16" s="36"/>
      <c r="F16" s="105"/>
      <c r="G16" s="106"/>
    </row>
    <row r="17" spans="2:15" ht="16.5" thickBot="1" x14ac:dyDescent="0.4">
      <c r="B17" s="113" t="s">
        <v>12</v>
      </c>
      <c r="C17" s="114"/>
      <c r="D17" s="115"/>
      <c r="E17" s="31" t="s">
        <v>13</v>
      </c>
      <c r="F17" s="99"/>
      <c r="G17" s="100"/>
      <c r="H17"/>
    </row>
    <row r="18" spans="2:15" ht="17.399999999999999" customHeight="1" thickBot="1" x14ac:dyDescent="0.5">
      <c r="B18" s="116" t="s">
        <v>39</v>
      </c>
      <c r="C18" s="117"/>
      <c r="D18" s="117"/>
      <c r="E18" s="51">
        <f>IF(I18="En este capítulo hay alguna partida con precio unitario o partida alzada sin rellenar","Sin importe por errores",+'Modelo de oferta económica'!H55)</f>
        <v>0</v>
      </c>
      <c r="F18" s="101"/>
      <c r="G18" s="102"/>
      <c r="H18" s="24"/>
      <c r="I18" s="32"/>
      <c r="J18" s="32"/>
      <c r="K18" s="32"/>
      <c r="L18" s="32"/>
      <c r="M18" s="32"/>
      <c r="N18" s="32"/>
      <c r="O18" s="32"/>
    </row>
    <row r="19" spans="2:15" ht="17.399999999999999" customHeight="1" thickBot="1" x14ac:dyDescent="0.5">
      <c r="B19" s="116" t="s">
        <v>86</v>
      </c>
      <c r="C19" s="117"/>
      <c r="D19" s="117"/>
      <c r="E19" s="51">
        <f>IF(I19="En este capítulo hay alguna partida con precio unitario o partida alzada sin rellenar","Sin importe por errores",+'Modelo de oferta económica'!H77)</f>
        <v>0</v>
      </c>
      <c r="F19" s="101"/>
      <c r="G19" s="102"/>
      <c r="H19" s="24"/>
      <c r="I19" s="32"/>
    </row>
    <row r="20" spans="2:15" ht="17.399999999999999" customHeight="1" thickBot="1" x14ac:dyDescent="0.5">
      <c r="B20" s="116" t="s">
        <v>87</v>
      </c>
      <c r="C20" s="117"/>
      <c r="D20" s="117"/>
      <c r="E20" s="51">
        <f>IF(I20="En este capítulo hay alguna partida con precio unitario o partida alzada sin rellenar","Sin importe por errores",+'Modelo de oferta económica'!H111)</f>
        <v>0</v>
      </c>
      <c r="F20" s="101"/>
      <c r="G20" s="102"/>
      <c r="H20" s="24"/>
      <c r="I20" s="32"/>
    </row>
    <row r="21" spans="2:15" ht="17.399999999999999" customHeight="1" thickBot="1" x14ac:dyDescent="0.5">
      <c r="B21" s="116" t="s">
        <v>88</v>
      </c>
      <c r="C21" s="117"/>
      <c r="D21" s="117"/>
      <c r="E21" s="51">
        <f>IF(I21="En este capítulo hay alguna partida con precio unitario o partida alzada sin rellenar","Sin importe por errores",+'Modelo de oferta económica'!H138)</f>
        <v>0</v>
      </c>
      <c r="F21" s="101"/>
      <c r="G21" s="102"/>
      <c r="H21" s="24"/>
      <c r="I21" s="32"/>
    </row>
    <row r="22" spans="2:15" ht="17.399999999999999" customHeight="1" thickBot="1" x14ac:dyDescent="0.5">
      <c r="B22" s="116" t="s">
        <v>89</v>
      </c>
      <c r="C22" s="117"/>
      <c r="D22" s="117"/>
      <c r="E22" s="51">
        <f>IF(I22="En este capítulo hay alguna partida con precio unitario o partida alzada sin rellenar","Sin importe por errores",+'Modelo de oferta económica'!H152)</f>
        <v>0</v>
      </c>
      <c r="F22" s="101"/>
      <c r="G22" s="102"/>
      <c r="H22" s="24"/>
      <c r="I22" s="32"/>
    </row>
    <row r="23" spans="2:15" ht="17.399999999999999" customHeight="1" thickBot="1" x14ac:dyDescent="0.5">
      <c r="B23" s="116" t="s">
        <v>90</v>
      </c>
      <c r="C23" s="117"/>
      <c r="D23" s="117"/>
      <c r="E23" s="51">
        <f>IF(I23="En este capítulo hay alguna partida con precio unitario o partida alzada sin rellenar","Sin importe por errores",+'Modelo de oferta económica'!H162)</f>
        <v>0</v>
      </c>
      <c r="F23" s="101"/>
      <c r="G23" s="102"/>
      <c r="H23" s="24"/>
      <c r="I23" s="32"/>
    </row>
    <row r="24" spans="2:15" ht="17.399999999999999" customHeight="1" thickBot="1" x14ac:dyDescent="0.5">
      <c r="B24" s="116" t="s">
        <v>91</v>
      </c>
      <c r="C24" s="117"/>
      <c r="D24" s="117"/>
      <c r="E24" s="51">
        <f>IF(I24="En este capítulo hay alguna partida con precio unitario o partida alzada sin rellenar","Sin importe por errores",+'Modelo de oferta económica'!H180)</f>
        <v>0</v>
      </c>
      <c r="F24" s="64"/>
      <c r="G24" s="65"/>
      <c r="H24" s="24"/>
      <c r="I24" s="32"/>
    </row>
    <row r="25" spans="2:15" ht="17.399999999999999" customHeight="1" thickBot="1" x14ac:dyDescent="0.5">
      <c r="B25" s="116" t="s">
        <v>92</v>
      </c>
      <c r="C25" s="117"/>
      <c r="D25" s="117"/>
      <c r="E25" s="51">
        <f>IF(I25="En este capítulo hay alguna partida con precio unitario o partida alzada sin rellenar","Sin importe por errores",+'Modelo de oferta económica'!H186)</f>
        <v>0</v>
      </c>
      <c r="F25" s="64"/>
      <c r="G25" s="65"/>
      <c r="H25" s="24"/>
      <c r="I25" s="32"/>
    </row>
    <row r="26" spans="2:15" ht="17.399999999999999" customHeight="1" thickBot="1" x14ac:dyDescent="0.5">
      <c r="B26" s="116" t="s">
        <v>93</v>
      </c>
      <c r="C26" s="117"/>
      <c r="D26" s="117"/>
      <c r="E26" s="51">
        <f>IF(I26="En este capítulo hay alguna partida con precio unitario o partida alzada sin rellenar","Sin importe por errores",+'Modelo de oferta económica'!H228)</f>
        <v>0</v>
      </c>
      <c r="F26" s="64"/>
      <c r="G26" s="65"/>
      <c r="H26" s="24"/>
      <c r="I26" s="32"/>
    </row>
    <row r="27" spans="2:15" ht="15.75" customHeight="1" thickBot="1" x14ac:dyDescent="0.5">
      <c r="B27" s="33" t="s">
        <v>45</v>
      </c>
      <c r="C27" s="34"/>
      <c r="D27" s="34"/>
      <c r="E27" s="41">
        <f>SUM(E18:E26)</f>
        <v>0</v>
      </c>
      <c r="F27" s="97">
        <v>1354415.47</v>
      </c>
      <c r="G27" s="98"/>
      <c r="I27" s="32"/>
    </row>
    <row r="28" spans="2:15" ht="15" thickBot="1" x14ac:dyDescent="0.4">
      <c r="B28" s="23"/>
      <c r="C28" s="23"/>
      <c r="D28" s="23"/>
    </row>
    <row r="29" spans="2:15" ht="15.75" customHeight="1" thickBot="1" x14ac:dyDescent="0.4">
      <c r="B29" s="85" t="s">
        <v>15</v>
      </c>
      <c r="C29" s="86"/>
      <c r="D29" s="86"/>
      <c r="E29" s="87"/>
      <c r="F29" s="38" t="s">
        <v>16</v>
      </c>
      <c r="G29" s="38" t="s">
        <v>17</v>
      </c>
    </row>
    <row r="30" spans="2:15" ht="15" customHeight="1" thickBot="1" x14ac:dyDescent="0.4">
      <c r="B30" s="88"/>
      <c r="C30" s="89"/>
      <c r="D30" s="89"/>
      <c r="E30" s="90"/>
      <c r="F30" s="49"/>
      <c r="G30" s="49"/>
    </row>
    <row r="31" spans="2:15" ht="40.5" customHeight="1" thickBot="1" x14ac:dyDescent="0.4">
      <c r="B31" s="91" t="s">
        <v>18</v>
      </c>
      <c r="C31" s="92"/>
      <c r="D31" s="92"/>
      <c r="E31" s="92"/>
      <c r="F31" s="92"/>
      <c r="G31" s="93"/>
    </row>
    <row r="32" spans="2:15" ht="34.5" customHeight="1" thickBot="1" x14ac:dyDescent="0.4">
      <c r="B32" s="94" t="s">
        <v>19</v>
      </c>
      <c r="C32" s="95"/>
      <c r="D32" s="96"/>
      <c r="E32" s="40" t="s">
        <v>20</v>
      </c>
      <c r="F32" s="118" t="s">
        <v>21</v>
      </c>
      <c r="G32" s="119"/>
    </row>
    <row r="33" spans="2:8" ht="18" customHeight="1" thickBot="1" x14ac:dyDescent="0.4">
      <c r="B33" s="77"/>
      <c r="C33" s="78"/>
      <c r="D33" s="79"/>
      <c r="E33" s="52"/>
      <c r="F33" s="77"/>
      <c r="G33" s="79"/>
    </row>
    <row r="34" spans="2:8" ht="18" customHeight="1" thickBot="1" x14ac:dyDescent="0.4">
      <c r="B34" s="77"/>
      <c r="C34" s="78"/>
      <c r="D34" s="79"/>
      <c r="E34" s="52"/>
      <c r="F34" s="77"/>
      <c r="G34" s="79"/>
    </row>
    <row r="35" spans="2:8" ht="18" customHeight="1" thickBot="1" x14ac:dyDescent="0.4">
      <c r="B35" s="77"/>
      <c r="C35" s="78"/>
      <c r="D35" s="79"/>
      <c r="E35" s="52"/>
      <c r="F35" s="77"/>
      <c r="G35" s="79"/>
    </row>
    <row r="36" spans="2:8" ht="18" customHeight="1" thickBot="1" x14ac:dyDescent="0.4">
      <c r="B36" s="77"/>
      <c r="C36" s="78"/>
      <c r="D36" s="79"/>
      <c r="E36" s="52"/>
      <c r="F36" s="77"/>
      <c r="G36" s="79"/>
    </row>
    <row r="37" spans="2:8" ht="18" customHeight="1" thickBot="1" x14ac:dyDescent="0.4">
      <c r="B37" s="77"/>
      <c r="C37" s="78"/>
      <c r="D37" s="79"/>
      <c r="E37" s="52"/>
      <c r="F37" s="77"/>
      <c r="G37" s="79"/>
    </row>
    <row r="38" spans="2:8" ht="18" customHeight="1" thickBot="1" x14ac:dyDescent="0.4">
      <c r="B38" s="77"/>
      <c r="C38" s="78"/>
      <c r="D38" s="79"/>
      <c r="E38" s="52"/>
      <c r="F38" s="77"/>
      <c r="G38" s="79"/>
    </row>
    <row r="39" spans="2:8" ht="18" customHeight="1" thickBot="1" x14ac:dyDescent="0.4">
      <c r="B39" s="77"/>
      <c r="C39" s="78"/>
      <c r="D39" s="79"/>
      <c r="E39" s="52"/>
      <c r="F39" s="77"/>
      <c r="G39" s="79"/>
    </row>
    <row r="40" spans="2:8" ht="18" customHeight="1" thickBot="1" x14ac:dyDescent="0.4">
      <c r="B40" s="77"/>
      <c r="C40" s="78"/>
      <c r="D40" s="79"/>
      <c r="E40" s="52"/>
      <c r="F40" s="77"/>
      <c r="G40" s="79"/>
    </row>
    <row r="41" spans="2:8" ht="18" customHeight="1" thickBot="1" x14ac:dyDescent="0.4">
      <c r="B41" s="77"/>
      <c r="C41" s="78"/>
      <c r="D41" s="79"/>
      <c r="E41" s="52"/>
      <c r="F41" s="77"/>
      <c r="G41" s="79"/>
    </row>
    <row r="42" spans="2:8" ht="18" customHeight="1" thickBot="1" x14ac:dyDescent="0.4">
      <c r="B42" s="77"/>
      <c r="C42" s="78"/>
      <c r="D42" s="79"/>
      <c r="E42" s="52"/>
      <c r="F42" s="77"/>
      <c r="G42" s="79"/>
    </row>
    <row r="43" spans="2:8" ht="10.5" customHeight="1" x14ac:dyDescent="0.35">
      <c r="B43" s="58"/>
      <c r="C43" s="58"/>
      <c r="D43" s="58"/>
      <c r="E43" s="59"/>
      <c r="F43" s="58"/>
      <c r="G43" s="58"/>
    </row>
    <row r="44" spans="2:8" ht="10.5" customHeight="1" x14ac:dyDescent="0.35">
      <c r="B44" s="58"/>
      <c r="C44" s="58"/>
      <c r="D44" s="58"/>
      <c r="E44" s="59"/>
      <c r="F44" s="58"/>
      <c r="G44" s="58"/>
    </row>
    <row r="45" spans="2:8" ht="10.5" customHeight="1" x14ac:dyDescent="0.35">
      <c r="B45" s="58"/>
      <c r="C45" s="58"/>
      <c r="D45" s="58"/>
      <c r="E45" s="59"/>
      <c r="F45" s="58"/>
      <c r="G45" s="58"/>
    </row>
    <row r="46" spans="2:8" ht="16" x14ac:dyDescent="0.4">
      <c r="B46" s="125"/>
      <c r="C46" s="125"/>
      <c r="D46" s="125"/>
      <c r="E46" s="125"/>
      <c r="F46" s="125"/>
      <c r="G46" s="125"/>
      <c r="H46" s="125"/>
    </row>
    <row r="47" spans="2:8" ht="9.75" customHeight="1" x14ac:dyDescent="0.4">
      <c r="B47" s="53"/>
      <c r="C47" s="48"/>
      <c r="D47" s="48"/>
      <c r="E47" s="48"/>
      <c r="F47" s="48"/>
      <c r="G47" s="48"/>
      <c r="H47" s="48"/>
    </row>
    <row r="48" spans="2:8" ht="16" x14ac:dyDescent="0.4">
      <c r="B48" s="48"/>
      <c r="C48" s="126"/>
      <c r="D48" s="127"/>
      <c r="E48" s="128"/>
      <c r="F48" s="48"/>
      <c r="G48" s="48"/>
      <c r="H48" s="48"/>
    </row>
    <row r="49" spans="2:10" ht="16" x14ac:dyDescent="0.4">
      <c r="B49" s="48"/>
      <c r="C49" s="129"/>
      <c r="D49" s="130"/>
      <c r="E49" s="131"/>
      <c r="F49" s="48"/>
      <c r="G49" s="48"/>
      <c r="H49" s="48"/>
    </row>
    <row r="50" spans="2:10" ht="16" x14ac:dyDescent="0.4">
      <c r="B50" s="48"/>
      <c r="C50" s="129"/>
      <c r="D50" s="130"/>
      <c r="E50" s="131"/>
      <c r="F50" s="48"/>
      <c r="G50" s="48"/>
      <c r="H50" s="48"/>
    </row>
    <row r="51" spans="2:10" ht="16" x14ac:dyDescent="0.4">
      <c r="B51" s="48"/>
      <c r="C51" s="132"/>
      <c r="D51" s="133"/>
      <c r="E51" s="134"/>
      <c r="F51" s="48"/>
      <c r="G51" s="48"/>
      <c r="H51" s="48"/>
    </row>
    <row r="52" spans="2:10" ht="16" x14ac:dyDescent="0.4">
      <c r="B52" s="48"/>
      <c r="C52" s="48"/>
      <c r="D52" s="48"/>
      <c r="E52" s="48"/>
      <c r="F52" s="48"/>
      <c r="G52" s="48"/>
      <c r="H52" s="48"/>
    </row>
    <row r="53" spans="2:10" ht="16" x14ac:dyDescent="0.4">
      <c r="B53" s="48"/>
      <c r="C53" s="48"/>
      <c r="D53" s="48"/>
      <c r="E53" s="48"/>
      <c r="F53" s="48"/>
      <c r="G53" s="48"/>
      <c r="H53" s="48"/>
    </row>
    <row r="54" spans="2:10" ht="15" thickBot="1" x14ac:dyDescent="0.4">
      <c r="B54" s="23"/>
      <c r="C54" s="23"/>
    </row>
    <row r="55" spans="2:10" ht="27" customHeight="1" thickBot="1" x14ac:dyDescent="0.4">
      <c r="B55" s="120" t="s">
        <v>0</v>
      </c>
      <c r="C55" s="121"/>
      <c r="D55" s="122" t="s">
        <v>40</v>
      </c>
      <c r="E55" s="123"/>
      <c r="F55" s="123"/>
      <c r="G55" s="123"/>
      <c r="H55" s="21">
        <f>SUM(H58,H62,H66,H70,H74)</f>
        <v>0</v>
      </c>
      <c r="I55" s="43">
        <f xml:space="preserve"> COUNTIF(I58:I76,"Es necesario completar el precio de esta partida, introduciendo un valor en la celda en naranja")</f>
        <v>5</v>
      </c>
    </row>
    <row r="56" spans="2:10" ht="9.9" customHeight="1" thickBot="1" x14ac:dyDescent="0.4">
      <c r="D56" s="9"/>
      <c r="E56"/>
      <c r="F56" s="24"/>
      <c r="G56"/>
      <c r="H56" s="1"/>
      <c r="I56" s="44"/>
    </row>
    <row r="57" spans="2:10" ht="15" thickBot="1" x14ac:dyDescent="0.4">
      <c r="B57" s="74" t="s">
        <v>1</v>
      </c>
      <c r="C57" s="75"/>
      <c r="D57" s="75"/>
      <c r="E57" s="75"/>
      <c r="F57" s="27" t="s">
        <v>2</v>
      </c>
      <c r="G57" s="3" t="s">
        <v>3</v>
      </c>
      <c r="H57" s="3" t="s">
        <v>4</v>
      </c>
      <c r="I57" s="44"/>
      <c r="J57" s="45">
        <f>ROUND('Modelo de oferta económica'!F58,2)</f>
        <v>0</v>
      </c>
    </row>
    <row r="58" spans="2:10" ht="15" thickBot="1" x14ac:dyDescent="0.4">
      <c r="B58" s="60" t="s">
        <v>47</v>
      </c>
      <c r="C58" s="5" t="s">
        <v>48</v>
      </c>
      <c r="D58" s="69" t="s">
        <v>49</v>
      </c>
      <c r="E58" s="70"/>
      <c r="F58" s="42"/>
      <c r="G58" s="62">
        <v>1</v>
      </c>
      <c r="H58" s="7">
        <f>ROUND('Modelo de oferta económica'!J57*G58,2)</f>
        <v>0</v>
      </c>
      <c r="I58" s="46" t="str">
        <f>IF(ISBLANK('Modelo de oferta económica'!F58),"Es necesario completar el precio de esta partida, introduciendo un valor en la celda en naranja","")</f>
        <v>Es necesario completar el precio de esta partida, introduciendo un valor en la celda en naranja</v>
      </c>
      <c r="J58" s="47"/>
    </row>
    <row r="59" spans="2:10" ht="30" customHeight="1" thickBot="1" x14ac:dyDescent="0.4">
      <c r="B59" s="71" t="s">
        <v>94</v>
      </c>
      <c r="C59" s="72"/>
      <c r="D59" s="72"/>
      <c r="E59" s="72"/>
      <c r="F59" s="72"/>
      <c r="G59" s="72"/>
      <c r="H59" s="73"/>
      <c r="I59" s="44"/>
      <c r="J59" s="47"/>
    </row>
    <row r="60" spans="2:10" ht="9.9" customHeight="1" thickBot="1" x14ac:dyDescent="0.4">
      <c r="D60" s="9"/>
      <c r="E60"/>
      <c r="F60" s="24"/>
      <c r="G60"/>
      <c r="H60" s="1"/>
      <c r="I60" s="44"/>
      <c r="J60" s="47"/>
    </row>
    <row r="61" spans="2:10" ht="15" thickBot="1" x14ac:dyDescent="0.4">
      <c r="B61" s="74" t="s">
        <v>1</v>
      </c>
      <c r="C61" s="75"/>
      <c r="D61" s="75"/>
      <c r="E61" s="75"/>
      <c r="F61" s="27" t="s">
        <v>2</v>
      </c>
      <c r="G61" s="3" t="s">
        <v>3</v>
      </c>
      <c r="H61" s="3" t="s">
        <v>4</v>
      </c>
      <c r="I61" s="44"/>
      <c r="J61" s="45">
        <f>ROUND('Modelo de oferta económica'!F62,2)</f>
        <v>0</v>
      </c>
    </row>
    <row r="62" spans="2:10" ht="15" thickBot="1" x14ac:dyDescent="0.4">
      <c r="B62" s="60" t="s">
        <v>50</v>
      </c>
      <c r="C62" s="5" t="s">
        <v>48</v>
      </c>
      <c r="D62" s="69" t="s">
        <v>51</v>
      </c>
      <c r="E62" s="70"/>
      <c r="F62" s="42"/>
      <c r="G62" s="62">
        <v>1</v>
      </c>
      <c r="H62" s="7">
        <f>ROUND('Modelo de oferta económica'!J61*G62,2)</f>
        <v>0</v>
      </c>
      <c r="I62" s="46" t="str">
        <f>IF(ISBLANK('Modelo de oferta económica'!F62),"Es necesario completar el precio de esta partida, introduciendo un valor en la celda en naranja","")</f>
        <v>Es necesario completar el precio de esta partida, introduciendo un valor en la celda en naranja</v>
      </c>
      <c r="J62" s="47"/>
    </row>
    <row r="63" spans="2:10" ht="26.25" customHeight="1" thickBot="1" x14ac:dyDescent="0.4">
      <c r="B63" s="71" t="s">
        <v>95</v>
      </c>
      <c r="C63" s="72"/>
      <c r="D63" s="72"/>
      <c r="E63" s="72"/>
      <c r="F63" s="72"/>
      <c r="G63" s="72"/>
      <c r="H63" s="73"/>
      <c r="I63" s="44"/>
      <c r="J63" s="47"/>
    </row>
    <row r="64" spans="2:10" ht="9.9" customHeight="1" thickBot="1" x14ac:dyDescent="0.4">
      <c r="D64" s="9"/>
      <c r="E64"/>
      <c r="F64" s="24"/>
      <c r="G64"/>
      <c r="H64" s="1"/>
      <c r="I64" s="44"/>
    </row>
    <row r="65" spans="2:10" ht="15" thickBot="1" x14ac:dyDescent="0.4">
      <c r="B65" s="74" t="s">
        <v>1</v>
      </c>
      <c r="C65" s="75"/>
      <c r="D65" s="75"/>
      <c r="E65" s="75"/>
      <c r="F65" s="27" t="s">
        <v>2</v>
      </c>
      <c r="G65" s="3" t="s">
        <v>3</v>
      </c>
      <c r="H65" s="3" t="s">
        <v>4</v>
      </c>
      <c r="I65" s="44"/>
      <c r="J65" s="45">
        <f>ROUND('Modelo de oferta económica'!F66,2)</f>
        <v>0</v>
      </c>
    </row>
    <row r="66" spans="2:10" ht="15" thickBot="1" x14ac:dyDescent="0.4">
      <c r="B66" s="60" t="s">
        <v>52</v>
      </c>
      <c r="C66" s="5" t="s">
        <v>96</v>
      </c>
      <c r="D66" s="69" t="s">
        <v>97</v>
      </c>
      <c r="E66" s="70"/>
      <c r="F66" s="42"/>
      <c r="G66" s="62">
        <v>2</v>
      </c>
      <c r="H66" s="7">
        <f>ROUND('Modelo de oferta económica'!J65*G66,2)</f>
        <v>0</v>
      </c>
      <c r="I66" s="46" t="str">
        <f>IF(ISBLANK('Modelo de oferta económica'!F66),"Es necesario completar el precio de esta partida, introduciendo un valor en la celda en naranja","")</f>
        <v>Es necesario completar el precio de esta partida, introduciendo un valor en la celda en naranja</v>
      </c>
      <c r="J66" s="47"/>
    </row>
    <row r="67" spans="2:10" ht="30.75" customHeight="1" thickBot="1" x14ac:dyDescent="0.4">
      <c r="B67" s="71" t="s">
        <v>98</v>
      </c>
      <c r="C67" s="72"/>
      <c r="D67" s="72"/>
      <c r="E67" s="72"/>
      <c r="F67" s="72"/>
      <c r="G67" s="72"/>
      <c r="H67" s="73"/>
      <c r="I67" s="44"/>
      <c r="J67" s="47"/>
    </row>
    <row r="68" spans="2:10" ht="30.75" customHeight="1" thickBot="1" x14ac:dyDescent="0.4">
      <c r="D68" s="9"/>
      <c r="E68"/>
      <c r="F68" s="24"/>
      <c r="G68"/>
      <c r="H68" s="1"/>
      <c r="I68" s="44"/>
      <c r="J68" s="47"/>
    </row>
    <row r="69" spans="2:10" ht="9.9" customHeight="1" thickBot="1" x14ac:dyDescent="0.4">
      <c r="B69" s="74" t="s">
        <v>1</v>
      </c>
      <c r="C69" s="75"/>
      <c r="D69" s="75"/>
      <c r="E69" s="75"/>
      <c r="F69" s="27" t="s">
        <v>2</v>
      </c>
      <c r="G69" s="3" t="s">
        <v>3</v>
      </c>
      <c r="H69" s="3" t="s">
        <v>4</v>
      </c>
      <c r="I69" s="44"/>
      <c r="J69" s="45">
        <f>ROUND(F70,2)</f>
        <v>0</v>
      </c>
    </row>
    <row r="70" spans="2:10" ht="15" thickBot="1" x14ac:dyDescent="0.4">
      <c r="B70" s="60" t="s">
        <v>99</v>
      </c>
      <c r="C70" s="5" t="s">
        <v>5</v>
      </c>
      <c r="D70" s="69" t="s">
        <v>100</v>
      </c>
      <c r="E70" s="70"/>
      <c r="F70" s="42"/>
      <c r="G70" s="62">
        <v>186</v>
      </c>
      <c r="H70" s="7">
        <f>ROUND('Modelo de oferta económica'!J69*G70,2)</f>
        <v>0</v>
      </c>
      <c r="I70" s="46" t="str">
        <f>IF(ISBLANK('Modelo de oferta económica'!F70),"Es necesario completar el precio de esta partida, introduciendo un valor en la celda en naranja","")</f>
        <v>Es necesario completar el precio de esta partida, introduciendo un valor en la celda en naranja</v>
      </c>
      <c r="J70" s="47"/>
    </row>
    <row r="71" spans="2:10" ht="30.75" customHeight="1" thickBot="1" x14ac:dyDescent="0.4">
      <c r="B71" s="71" t="s">
        <v>101</v>
      </c>
      <c r="C71" s="72"/>
      <c r="D71" s="72"/>
      <c r="E71" s="72"/>
      <c r="F71" s="72"/>
      <c r="G71" s="72"/>
      <c r="H71" s="73"/>
      <c r="I71" s="44"/>
      <c r="J71" s="47"/>
    </row>
    <row r="72" spans="2:10" ht="9.9" customHeight="1" thickBot="1" x14ac:dyDescent="0.4">
      <c r="D72" s="9"/>
      <c r="E72"/>
      <c r="F72" s="24"/>
      <c r="G72"/>
      <c r="H72" s="1"/>
      <c r="I72" s="44"/>
    </row>
    <row r="73" spans="2:10" ht="15" thickBot="1" x14ac:dyDescent="0.4">
      <c r="B73" s="74" t="s">
        <v>1</v>
      </c>
      <c r="C73" s="75"/>
      <c r="D73" s="75"/>
      <c r="E73" s="75"/>
      <c r="F73" s="27" t="s">
        <v>2</v>
      </c>
      <c r="G73" s="3" t="s">
        <v>3</v>
      </c>
      <c r="H73" s="3" t="s">
        <v>4</v>
      </c>
      <c r="I73" s="44"/>
      <c r="J73" s="45">
        <f>ROUND('Modelo de oferta económica'!F74,2)</f>
        <v>0</v>
      </c>
    </row>
    <row r="74" spans="2:10" ht="15" thickBot="1" x14ac:dyDescent="0.4">
      <c r="B74" s="60" t="s">
        <v>181</v>
      </c>
      <c r="C74" s="5" t="s">
        <v>41</v>
      </c>
      <c r="D74" s="69" t="s">
        <v>102</v>
      </c>
      <c r="E74" s="70"/>
      <c r="F74" s="42"/>
      <c r="G74" s="63">
        <v>150</v>
      </c>
      <c r="H74" s="7">
        <f>ROUND('Modelo de oferta económica'!J73*G74,2)</f>
        <v>0</v>
      </c>
      <c r="I74" s="46" t="str">
        <f>IF(ISBLANK('Modelo de oferta económica'!F74),"Es necesario completar el precio de esta partida, introduciendo un valor en la celda en naranja","")</f>
        <v>Es necesario completar el precio de esta partida, introduciendo un valor en la celda en naranja</v>
      </c>
      <c r="J74" s="47"/>
    </row>
    <row r="75" spans="2:10" ht="45.75" customHeight="1" thickBot="1" x14ac:dyDescent="0.4">
      <c r="B75" s="71" t="s">
        <v>103</v>
      </c>
      <c r="C75" s="72"/>
      <c r="D75" s="72"/>
      <c r="E75" s="72"/>
      <c r="F75" s="72"/>
      <c r="G75" s="72"/>
      <c r="H75" s="73"/>
      <c r="I75" s="44"/>
      <c r="J75" s="47"/>
    </row>
    <row r="76" spans="2:10" ht="9.9" customHeight="1" thickBot="1" x14ac:dyDescent="0.4">
      <c r="B76" s="10"/>
      <c r="C76" s="10"/>
      <c r="D76" s="10"/>
      <c r="E76" s="10"/>
      <c r="F76" s="25"/>
      <c r="G76" s="10"/>
      <c r="H76" s="10"/>
      <c r="I76" s="44"/>
      <c r="J76" s="47"/>
    </row>
    <row r="77" spans="2:10" ht="27.75" customHeight="1" thickBot="1" x14ac:dyDescent="0.4">
      <c r="B77" s="120" t="s">
        <v>6</v>
      </c>
      <c r="C77" s="121"/>
      <c r="D77" s="122" t="s">
        <v>104</v>
      </c>
      <c r="E77" s="123"/>
      <c r="F77" s="123"/>
      <c r="G77" s="123"/>
      <c r="H77" s="21">
        <f>+H80+H84+H88+H92+H96+H100+H104+H108</f>
        <v>0</v>
      </c>
      <c r="I77" s="43">
        <f xml:space="preserve"> COUNTIF(I80:I93,"Es necesario completar el precio de esta partida, introduciendo un valor en la celda en naranja")</f>
        <v>4</v>
      </c>
      <c r="J77" s="47"/>
    </row>
    <row r="78" spans="2:10" ht="9.9" customHeight="1" thickBot="1" x14ac:dyDescent="0.4">
      <c r="E78"/>
      <c r="F78" s="24"/>
      <c r="G78"/>
      <c r="H78" s="1"/>
      <c r="J78" s="47"/>
    </row>
    <row r="79" spans="2:10" ht="15" thickBot="1" x14ac:dyDescent="0.4">
      <c r="B79" s="74" t="s">
        <v>1</v>
      </c>
      <c r="C79" s="75"/>
      <c r="D79" s="75"/>
      <c r="E79" s="75"/>
      <c r="F79" s="27" t="s">
        <v>2</v>
      </c>
      <c r="G79" s="3" t="s">
        <v>3</v>
      </c>
      <c r="H79" s="3" t="s">
        <v>4</v>
      </c>
      <c r="J79" s="45">
        <f>ROUND(F80,2)</f>
        <v>0</v>
      </c>
    </row>
    <row r="80" spans="2:10" ht="15" thickBot="1" x14ac:dyDescent="0.4">
      <c r="B80" s="60" t="s">
        <v>53</v>
      </c>
      <c r="C80" s="5" t="s">
        <v>42</v>
      </c>
      <c r="D80" s="69" t="s">
        <v>105</v>
      </c>
      <c r="E80" s="70"/>
      <c r="F80" s="42"/>
      <c r="G80" s="7">
        <v>38.674999999999997</v>
      </c>
      <c r="H80" s="7">
        <f>ROUND(J79*G80,2)</f>
        <v>0</v>
      </c>
      <c r="I80" s="46" t="str">
        <f>IF(ISBLANK('Modelo de oferta económica'!F80),"Es necesario completar el precio de esta partida, introduciendo un valor en la celda en naranja","")</f>
        <v>Es necesario completar el precio de esta partida, introduciendo un valor en la celda en naranja</v>
      </c>
      <c r="J80" s="47"/>
    </row>
    <row r="81" spans="2:10" ht="47.25" customHeight="1" thickBot="1" x14ac:dyDescent="0.4">
      <c r="B81" s="71" t="s">
        <v>106</v>
      </c>
      <c r="C81" s="72"/>
      <c r="D81" s="72"/>
      <c r="E81" s="72"/>
      <c r="F81" s="72"/>
      <c r="G81" s="72"/>
      <c r="H81" s="73"/>
      <c r="J81" s="47"/>
    </row>
    <row r="82" spans="2:10" ht="9.9" customHeight="1" thickBot="1" x14ac:dyDescent="0.4">
      <c r="D82" s="9"/>
      <c r="E82"/>
      <c r="F82" s="24"/>
      <c r="G82"/>
      <c r="H82" s="6"/>
      <c r="J82" s="47"/>
    </row>
    <row r="83" spans="2:10" ht="15" thickBot="1" x14ac:dyDescent="0.4">
      <c r="B83" s="74" t="s">
        <v>1</v>
      </c>
      <c r="C83" s="75"/>
      <c r="D83" s="75"/>
      <c r="E83" s="75"/>
      <c r="F83" s="27" t="s">
        <v>2</v>
      </c>
      <c r="G83" s="3" t="s">
        <v>3</v>
      </c>
      <c r="H83" s="3" t="s">
        <v>4</v>
      </c>
      <c r="J83" s="45">
        <f>ROUND(F84,2)</f>
        <v>0</v>
      </c>
    </row>
    <row r="84" spans="2:10" ht="15" thickBot="1" x14ac:dyDescent="0.4">
      <c r="B84" s="60" t="s">
        <v>107</v>
      </c>
      <c r="C84" s="5" t="s">
        <v>42</v>
      </c>
      <c r="D84" s="69" t="s">
        <v>108</v>
      </c>
      <c r="E84" s="70"/>
      <c r="F84" s="42"/>
      <c r="G84" s="7">
        <v>78.260999999999996</v>
      </c>
      <c r="H84" s="7">
        <f>ROUND(J83*G84,2)</f>
        <v>0</v>
      </c>
      <c r="I84" s="46" t="str">
        <f>IF(ISBLANK('Modelo de oferta económica'!F84),"Es necesario completar el precio de esta partida, introduciendo un valor en la celda en naranja","")</f>
        <v>Es necesario completar el precio de esta partida, introduciendo un valor en la celda en naranja</v>
      </c>
      <c r="J84" s="47"/>
    </row>
    <row r="85" spans="2:10" ht="33.75" customHeight="1" thickBot="1" x14ac:dyDescent="0.4">
      <c r="B85" s="71" t="s">
        <v>109</v>
      </c>
      <c r="C85" s="72"/>
      <c r="D85" s="72"/>
      <c r="E85" s="72"/>
      <c r="F85" s="72"/>
      <c r="G85" s="72"/>
      <c r="H85" s="73"/>
      <c r="J85" s="47"/>
    </row>
    <row r="86" spans="2:10" ht="9.9" customHeight="1" thickBot="1" x14ac:dyDescent="0.4">
      <c r="D86" s="9"/>
      <c r="E86"/>
      <c r="F86" s="24"/>
      <c r="G86"/>
      <c r="H86" s="1"/>
      <c r="J86" s="47"/>
    </row>
    <row r="87" spans="2:10" ht="15" thickBot="1" x14ac:dyDescent="0.4">
      <c r="B87" s="74" t="s">
        <v>1</v>
      </c>
      <c r="C87" s="75"/>
      <c r="D87" s="75"/>
      <c r="E87" s="75"/>
      <c r="F87" s="27" t="s">
        <v>2</v>
      </c>
      <c r="G87" s="3" t="s">
        <v>3</v>
      </c>
      <c r="H87" s="3" t="s">
        <v>4</v>
      </c>
      <c r="J87" s="45">
        <f>ROUND(F88,2)</f>
        <v>0</v>
      </c>
    </row>
    <row r="88" spans="2:10" ht="15" thickBot="1" x14ac:dyDescent="0.4">
      <c r="B88" s="60" t="s">
        <v>54</v>
      </c>
      <c r="C88" s="5" t="s">
        <v>42</v>
      </c>
      <c r="D88" s="69" t="s">
        <v>110</v>
      </c>
      <c r="E88" s="70"/>
      <c r="F88" s="42"/>
      <c r="G88" s="7">
        <v>568.2672</v>
      </c>
      <c r="H88" s="7">
        <f>ROUND(J87*G88,2)</f>
        <v>0</v>
      </c>
      <c r="I88" s="46" t="str">
        <f>IF(ISBLANK('Modelo de oferta económica'!F88),"Es necesario completar el precio de esta partida, introduciendo un valor en la celda en naranja","")</f>
        <v>Es necesario completar el precio de esta partida, introduciendo un valor en la celda en naranja</v>
      </c>
      <c r="J88" s="47"/>
    </row>
    <row r="89" spans="2:10" ht="55.5" customHeight="1" thickBot="1" x14ac:dyDescent="0.4">
      <c r="B89" s="71" t="s">
        <v>111</v>
      </c>
      <c r="C89" s="72"/>
      <c r="D89" s="72"/>
      <c r="E89" s="72"/>
      <c r="F89" s="72"/>
      <c r="G89" s="72"/>
      <c r="H89" s="73"/>
      <c r="J89" s="47"/>
    </row>
    <row r="90" spans="2:10" ht="9.9" customHeight="1" thickBot="1" x14ac:dyDescent="0.4">
      <c r="D90" s="9"/>
      <c r="E90"/>
      <c r="F90" s="24"/>
      <c r="G90"/>
      <c r="H90" s="1"/>
      <c r="J90" s="47"/>
    </row>
    <row r="91" spans="2:10" ht="15" thickBot="1" x14ac:dyDescent="0.4">
      <c r="B91" s="74" t="s">
        <v>1</v>
      </c>
      <c r="C91" s="75"/>
      <c r="D91" s="75"/>
      <c r="E91" s="75"/>
      <c r="F91" s="27" t="s">
        <v>2</v>
      </c>
      <c r="G91" s="3" t="s">
        <v>3</v>
      </c>
      <c r="H91" s="3" t="s">
        <v>4</v>
      </c>
      <c r="J91" s="45">
        <f>ROUND(F92,2)</f>
        <v>0</v>
      </c>
    </row>
    <row r="92" spans="2:10" ht="20.25" customHeight="1" thickBot="1" x14ac:dyDescent="0.4">
      <c r="B92" s="60" t="s">
        <v>55</v>
      </c>
      <c r="C92" s="5" t="s">
        <v>42</v>
      </c>
      <c r="D92" s="69" t="s">
        <v>112</v>
      </c>
      <c r="E92" s="70"/>
      <c r="F92" s="42"/>
      <c r="G92" s="7">
        <v>467.589</v>
      </c>
      <c r="H92" s="7">
        <f>ROUND(J91*G92,2)</f>
        <v>0</v>
      </c>
      <c r="I92" s="46" t="str">
        <f>IF(ISBLANK('Modelo de oferta económica'!F92),"Es necesario completar el precio de esta partida, introduciendo un valor en la celda en naranja","")</f>
        <v>Es necesario completar el precio de esta partida, introduciendo un valor en la celda en naranja</v>
      </c>
      <c r="J92" s="47"/>
    </row>
    <row r="93" spans="2:10" ht="55.5" customHeight="1" thickBot="1" x14ac:dyDescent="0.4">
      <c r="B93" s="71" t="s">
        <v>113</v>
      </c>
      <c r="C93" s="72"/>
      <c r="D93" s="72"/>
      <c r="E93" s="72"/>
      <c r="F93" s="72"/>
      <c r="G93" s="72"/>
      <c r="H93" s="73"/>
      <c r="J93" s="47"/>
    </row>
    <row r="94" spans="2:10" ht="9.9" customHeight="1" thickBot="1" x14ac:dyDescent="0.4">
      <c r="B94" s="6"/>
      <c r="C94" s="6"/>
      <c r="D94" s="18"/>
      <c r="E94" s="6"/>
      <c r="F94" s="24"/>
      <c r="G94"/>
      <c r="H94" s="1"/>
    </row>
    <row r="95" spans="2:10" ht="9.9" customHeight="1" thickBot="1" x14ac:dyDescent="0.4">
      <c r="B95" s="74" t="s">
        <v>1</v>
      </c>
      <c r="C95" s="75"/>
      <c r="D95" s="75"/>
      <c r="E95" s="75"/>
      <c r="F95" s="27" t="s">
        <v>2</v>
      </c>
      <c r="G95" s="3" t="s">
        <v>3</v>
      </c>
      <c r="H95" s="3" t="s">
        <v>4</v>
      </c>
      <c r="J95" s="45">
        <f>ROUND(F96,2)</f>
        <v>0</v>
      </c>
    </row>
    <row r="96" spans="2:10" ht="24.75" customHeight="1" thickBot="1" x14ac:dyDescent="0.4">
      <c r="B96" s="60" t="s">
        <v>56</v>
      </c>
      <c r="C96" s="5" t="s">
        <v>5</v>
      </c>
      <c r="D96" s="69" t="s">
        <v>115</v>
      </c>
      <c r="E96" s="70"/>
      <c r="F96" s="42"/>
      <c r="G96" s="7">
        <v>103.73</v>
      </c>
      <c r="H96" s="7">
        <f>ROUND(J95*G96,2)</f>
        <v>0</v>
      </c>
      <c r="I96" s="46" t="str">
        <f>IF(ISBLANK('Modelo de oferta económica'!F96),"Es necesario completar el precio de esta partida, introduciendo un valor en la celda en naranja","")</f>
        <v>Es necesario completar el precio de esta partida, introduciendo un valor en la celda en naranja</v>
      </c>
    </row>
    <row r="97" spans="2:10" ht="33" customHeight="1" thickBot="1" x14ac:dyDescent="0.4">
      <c r="B97" s="71" t="s">
        <v>114</v>
      </c>
      <c r="C97" s="72"/>
      <c r="D97" s="72"/>
      <c r="E97" s="72"/>
      <c r="F97" s="72"/>
      <c r="G97" s="72"/>
      <c r="H97" s="73"/>
    </row>
    <row r="98" spans="2:10" ht="9.9" customHeight="1" thickBot="1" x14ac:dyDescent="0.4">
      <c r="B98" s="6"/>
      <c r="C98" s="6"/>
      <c r="D98" s="18"/>
      <c r="E98" s="6"/>
      <c r="F98" s="24"/>
      <c r="G98"/>
      <c r="H98" s="1"/>
    </row>
    <row r="99" spans="2:10" ht="15" thickBot="1" x14ac:dyDescent="0.4">
      <c r="B99" s="74" t="s">
        <v>1</v>
      </c>
      <c r="C99" s="75"/>
      <c r="D99" s="75"/>
      <c r="E99" s="75"/>
      <c r="F99" s="27" t="s">
        <v>2</v>
      </c>
      <c r="G99" s="3" t="s">
        <v>3</v>
      </c>
      <c r="H99" s="3" t="s">
        <v>4</v>
      </c>
      <c r="J99" s="45">
        <f>ROUND(F100,2)</f>
        <v>0</v>
      </c>
    </row>
    <row r="100" spans="2:10" ht="20.25" customHeight="1" thickBot="1" x14ac:dyDescent="0.4">
      <c r="B100" s="60" t="s">
        <v>116</v>
      </c>
      <c r="C100" s="5" t="s">
        <v>5</v>
      </c>
      <c r="D100" s="69" t="s">
        <v>117</v>
      </c>
      <c r="E100" s="70"/>
      <c r="F100" s="42"/>
      <c r="G100" s="7">
        <v>208.79</v>
      </c>
      <c r="H100" s="7">
        <f>ROUND(J99*G100,2)</f>
        <v>0</v>
      </c>
      <c r="I100" s="46" t="str">
        <f>IF(ISBLANK('Modelo de oferta económica'!F100),"Es necesario completar el precio de esta partida, introduciendo un valor en la celda en naranja","")</f>
        <v>Es necesario completar el precio de esta partida, introduciendo un valor en la celda en naranja</v>
      </c>
      <c r="J100" s="47"/>
    </row>
    <row r="101" spans="2:10" ht="42.75" customHeight="1" thickBot="1" x14ac:dyDescent="0.4">
      <c r="B101" s="71" t="s">
        <v>118</v>
      </c>
      <c r="C101" s="72"/>
      <c r="D101" s="72"/>
      <c r="E101" s="72"/>
      <c r="F101" s="72"/>
      <c r="G101" s="72"/>
      <c r="H101" s="73"/>
      <c r="J101" s="47"/>
    </row>
    <row r="102" spans="2:10" ht="9.9" customHeight="1" thickBot="1" x14ac:dyDescent="0.4">
      <c r="B102" s="6"/>
      <c r="C102" s="6"/>
      <c r="D102" s="18"/>
      <c r="E102" s="6"/>
      <c r="F102" s="24"/>
      <c r="G102"/>
      <c r="H102" s="1"/>
    </row>
    <row r="103" spans="2:10" ht="9.9" customHeight="1" thickBot="1" x14ac:dyDescent="0.4">
      <c r="B103" s="74" t="s">
        <v>1</v>
      </c>
      <c r="C103" s="75"/>
      <c r="D103" s="75"/>
      <c r="E103" s="75"/>
      <c r="F103" s="27" t="s">
        <v>2</v>
      </c>
      <c r="G103" s="3" t="s">
        <v>3</v>
      </c>
      <c r="H103" s="3" t="s">
        <v>4</v>
      </c>
      <c r="J103" s="45">
        <f>ROUND(F104,2)</f>
        <v>0</v>
      </c>
    </row>
    <row r="104" spans="2:10" ht="24.75" customHeight="1" thickBot="1" x14ac:dyDescent="0.4">
      <c r="B104" s="60" t="s">
        <v>57</v>
      </c>
      <c r="C104" s="5" t="s">
        <v>42</v>
      </c>
      <c r="D104" s="69" t="s">
        <v>119</v>
      </c>
      <c r="E104" s="70"/>
      <c r="F104" s="42"/>
      <c r="G104" s="7">
        <v>1309.0522000000001</v>
      </c>
      <c r="H104" s="7">
        <f>ROUND(J103*G104,2)</f>
        <v>0</v>
      </c>
      <c r="I104" s="46" t="str">
        <f>IF(ISBLANK('Modelo de oferta económica'!F104),"Es necesario completar el precio de esta partida, introduciendo un valor en la celda en naranja","")</f>
        <v>Es necesario completar el precio de esta partida, introduciendo un valor en la celda en naranja</v>
      </c>
    </row>
    <row r="105" spans="2:10" ht="43.5" customHeight="1" thickBot="1" x14ac:dyDescent="0.4">
      <c r="B105" s="71" t="s">
        <v>120</v>
      </c>
      <c r="C105" s="72"/>
      <c r="D105" s="72"/>
      <c r="E105" s="72"/>
      <c r="F105" s="72"/>
      <c r="G105" s="72"/>
      <c r="H105" s="73"/>
    </row>
    <row r="106" spans="2:10" ht="9.9" customHeight="1" thickBot="1" x14ac:dyDescent="0.4">
      <c r="B106" s="6"/>
      <c r="C106" s="6"/>
      <c r="D106" s="18"/>
      <c r="E106" s="6"/>
      <c r="F106" s="24"/>
      <c r="G106"/>
      <c r="H106" s="1"/>
    </row>
    <row r="107" spans="2:10" ht="9.9" customHeight="1" thickBot="1" x14ac:dyDescent="0.4">
      <c r="B107" s="74" t="s">
        <v>1</v>
      </c>
      <c r="C107" s="75"/>
      <c r="D107" s="75"/>
      <c r="E107" s="75"/>
      <c r="F107" s="27" t="s">
        <v>2</v>
      </c>
      <c r="G107" s="3" t="s">
        <v>3</v>
      </c>
      <c r="H107" s="3" t="s">
        <v>4</v>
      </c>
      <c r="J107" s="45">
        <f>ROUND(F108,2)</f>
        <v>0</v>
      </c>
    </row>
    <row r="108" spans="2:10" ht="24.75" customHeight="1" thickBot="1" x14ac:dyDescent="0.4">
      <c r="B108" s="60" t="s">
        <v>121</v>
      </c>
      <c r="C108" s="5" t="s">
        <v>96</v>
      </c>
      <c r="D108" s="69" t="s">
        <v>122</v>
      </c>
      <c r="E108" s="70"/>
      <c r="F108" s="42"/>
      <c r="G108" s="7">
        <v>1</v>
      </c>
      <c r="H108" s="7">
        <f>ROUND(J107*G108,2)</f>
        <v>0</v>
      </c>
      <c r="I108" s="46" t="str">
        <f>IF(ISBLANK('Modelo de oferta económica'!F108),"Es necesario completar el precio de esta partida, introduciendo un valor en la celda en naranja","")</f>
        <v>Es necesario completar el precio de esta partida, introduciendo un valor en la celda en naranja</v>
      </c>
    </row>
    <row r="109" spans="2:10" ht="31.5" customHeight="1" thickBot="1" x14ac:dyDescent="0.4">
      <c r="B109" s="71" t="s">
        <v>123</v>
      </c>
      <c r="C109" s="72"/>
      <c r="D109" s="72"/>
      <c r="E109" s="72"/>
      <c r="F109" s="72"/>
      <c r="G109" s="72"/>
      <c r="H109" s="73"/>
    </row>
    <row r="110" spans="2:10" ht="9.9" customHeight="1" thickBot="1" x14ac:dyDescent="0.4">
      <c r="B110" s="6"/>
      <c r="C110" s="6"/>
      <c r="D110" s="18"/>
      <c r="E110" s="6"/>
      <c r="F110" s="24"/>
      <c r="G110"/>
      <c r="H110" s="1"/>
    </row>
    <row r="111" spans="2:10" ht="15" thickBot="1" x14ac:dyDescent="0.4">
      <c r="B111" s="120" t="s">
        <v>7</v>
      </c>
      <c r="C111" s="121"/>
      <c r="D111" s="122" t="s">
        <v>124</v>
      </c>
      <c r="E111" s="123"/>
      <c r="F111" s="123"/>
      <c r="G111" s="135"/>
      <c r="H111" s="21">
        <f>H114+H118+H122+H126+H130+H134</f>
        <v>0</v>
      </c>
      <c r="I111" s="43">
        <f xml:space="preserve"> COUNTIF(I112:I132,"Es necesario completar el precio de esta partida, introduciendo un valor en la celda en naranja")</f>
        <v>5</v>
      </c>
    </row>
    <row r="112" spans="2:10" ht="9.9" customHeight="1" thickBot="1" x14ac:dyDescent="0.4">
      <c r="E112"/>
      <c r="F112" s="24"/>
      <c r="G112"/>
      <c r="H112" s="1"/>
    </row>
    <row r="113" spans="2:10" ht="15" thickBot="1" x14ac:dyDescent="0.4">
      <c r="B113" s="74" t="s">
        <v>1</v>
      </c>
      <c r="C113" s="75"/>
      <c r="D113" s="75"/>
      <c r="E113" s="76"/>
      <c r="F113" s="27" t="s">
        <v>2</v>
      </c>
      <c r="G113" s="3" t="s">
        <v>3</v>
      </c>
      <c r="H113" s="3" t="s">
        <v>4</v>
      </c>
      <c r="J113" s="45">
        <f>ROUND(F114,2)</f>
        <v>0</v>
      </c>
    </row>
    <row r="114" spans="2:10" ht="15" thickBot="1" x14ac:dyDescent="0.4">
      <c r="B114" s="60" t="s">
        <v>37</v>
      </c>
      <c r="C114" s="5" t="s">
        <v>96</v>
      </c>
      <c r="D114" s="69" t="s">
        <v>125</v>
      </c>
      <c r="E114" s="124"/>
      <c r="F114" s="42"/>
      <c r="G114" s="61">
        <v>1</v>
      </c>
      <c r="H114" s="7">
        <f>ROUND(J113*G114,2)</f>
        <v>0</v>
      </c>
      <c r="I114" s="46" t="str">
        <f>IF(ISBLANK('Modelo de oferta económica'!F114),"Es necesario completar el precio de esta partida, introduciendo un valor en la celda en naranja","")</f>
        <v>Es necesario completar el precio de esta partida, introduciendo un valor en la celda en naranja</v>
      </c>
    </row>
    <row r="115" spans="2:10" ht="26.25" customHeight="1" thickBot="1" x14ac:dyDescent="0.4">
      <c r="B115" s="71" t="s">
        <v>126</v>
      </c>
      <c r="C115" s="72"/>
      <c r="D115" s="72"/>
      <c r="E115" s="72"/>
      <c r="F115" s="72"/>
      <c r="G115" s="72"/>
      <c r="H115" s="73"/>
    </row>
    <row r="116" spans="2:10" ht="9.9" customHeight="1" thickBot="1" x14ac:dyDescent="0.4">
      <c r="E116"/>
      <c r="F116" s="24"/>
      <c r="G116"/>
      <c r="H116" s="1"/>
    </row>
    <row r="117" spans="2:10" ht="15" thickBot="1" x14ac:dyDescent="0.4">
      <c r="B117" s="74" t="s">
        <v>1</v>
      </c>
      <c r="C117" s="75"/>
      <c r="D117" s="75"/>
      <c r="E117" s="75"/>
      <c r="F117" s="27" t="s">
        <v>2</v>
      </c>
      <c r="G117" s="3" t="s">
        <v>3</v>
      </c>
      <c r="H117" s="22" t="s">
        <v>4</v>
      </c>
      <c r="J117" s="45">
        <f>ROUND(F118,2)</f>
        <v>0</v>
      </c>
    </row>
    <row r="118" spans="2:10" ht="15" thickBot="1" x14ac:dyDescent="0.4">
      <c r="B118" s="60" t="s">
        <v>58</v>
      </c>
      <c r="C118" s="5" t="s">
        <v>5</v>
      </c>
      <c r="D118" s="69" t="s">
        <v>127</v>
      </c>
      <c r="E118" s="70"/>
      <c r="F118" s="42"/>
      <c r="G118" s="7">
        <v>3150</v>
      </c>
      <c r="H118" s="7">
        <f>ROUND(J117*G118,2)</f>
        <v>0</v>
      </c>
      <c r="I118" s="46" t="str">
        <f>IF(ISBLANK('Modelo de oferta económica'!F118),"Es necesario completar el precio de esta partida, introduciendo un valor en la celda en naranja","")</f>
        <v>Es necesario completar el precio de esta partida, introduciendo un valor en la celda en naranja</v>
      </c>
    </row>
    <row r="119" spans="2:10" ht="53.25" customHeight="1" thickBot="1" x14ac:dyDescent="0.4">
      <c r="B119" s="71" t="s">
        <v>128</v>
      </c>
      <c r="C119" s="72"/>
      <c r="D119" s="72"/>
      <c r="E119" s="72"/>
      <c r="F119" s="72"/>
      <c r="G119" s="72"/>
      <c r="H119" s="73"/>
    </row>
    <row r="120" spans="2:10" ht="9.9" customHeight="1" thickBot="1" x14ac:dyDescent="0.4">
      <c r="D120" s="9"/>
      <c r="E120"/>
      <c r="F120" s="24"/>
      <c r="G120"/>
      <c r="H120" s="1"/>
    </row>
    <row r="121" spans="2:10" ht="15" thickBot="1" x14ac:dyDescent="0.4">
      <c r="B121" s="74" t="s">
        <v>1</v>
      </c>
      <c r="C121" s="75"/>
      <c r="D121" s="75"/>
      <c r="E121" s="75"/>
      <c r="F121" s="27" t="s">
        <v>2</v>
      </c>
      <c r="G121" s="3" t="s">
        <v>3</v>
      </c>
      <c r="H121" s="22" t="s">
        <v>4</v>
      </c>
      <c r="J121" s="45">
        <f>ROUND(F122,2)</f>
        <v>0</v>
      </c>
    </row>
    <row r="122" spans="2:10" ht="15" thickBot="1" x14ac:dyDescent="0.4">
      <c r="B122" s="60" t="s">
        <v>59</v>
      </c>
      <c r="C122" s="5" t="s">
        <v>5</v>
      </c>
      <c r="D122" s="69" t="s">
        <v>129</v>
      </c>
      <c r="E122" s="70"/>
      <c r="F122" s="42"/>
      <c r="G122" s="61">
        <v>112.5</v>
      </c>
      <c r="H122" s="7">
        <f>ROUND(J121*G122,2)</f>
        <v>0</v>
      </c>
      <c r="I122" s="46" t="str">
        <f>IF(ISBLANK('Modelo de oferta económica'!F122),"Es necesario completar el precio de esta partida, introduciendo un valor en la celda en naranja","")</f>
        <v>Es necesario completar el precio de esta partida, introduciendo un valor en la celda en naranja</v>
      </c>
    </row>
    <row r="123" spans="2:10" ht="27" customHeight="1" thickBot="1" x14ac:dyDescent="0.4">
      <c r="B123" s="71" t="s">
        <v>130</v>
      </c>
      <c r="C123" s="72"/>
      <c r="D123" s="72"/>
      <c r="E123" s="72"/>
      <c r="F123" s="72"/>
      <c r="G123" s="72"/>
      <c r="H123" s="73"/>
    </row>
    <row r="124" spans="2:10" ht="9.9" customHeight="1" thickBot="1" x14ac:dyDescent="0.4">
      <c r="B124" s="80"/>
      <c r="C124" s="80"/>
      <c r="D124" s="80"/>
      <c r="E124" s="80"/>
      <c r="F124" s="29"/>
      <c r="G124" s="17"/>
      <c r="H124" s="11"/>
    </row>
    <row r="125" spans="2:10" ht="15" thickBot="1" x14ac:dyDescent="0.4">
      <c r="B125" s="74" t="s">
        <v>1</v>
      </c>
      <c r="C125" s="75"/>
      <c r="D125" s="75"/>
      <c r="E125" s="75"/>
      <c r="F125" s="27" t="s">
        <v>2</v>
      </c>
      <c r="G125" s="3" t="s">
        <v>3</v>
      </c>
      <c r="H125" s="22" t="s">
        <v>4</v>
      </c>
      <c r="J125" s="45">
        <f>ROUND(F126,2)</f>
        <v>0</v>
      </c>
    </row>
    <row r="126" spans="2:10" ht="15" thickBot="1" x14ac:dyDescent="0.4">
      <c r="B126" s="60" t="s">
        <v>60</v>
      </c>
      <c r="C126" s="5" t="s">
        <v>96</v>
      </c>
      <c r="D126" s="69" t="s">
        <v>131</v>
      </c>
      <c r="E126" s="70"/>
      <c r="F126" s="42"/>
      <c r="G126" s="61">
        <v>112.5</v>
      </c>
      <c r="H126" s="7">
        <f>ROUND(J125*G126,2)</f>
        <v>0</v>
      </c>
      <c r="I126" s="46" t="str">
        <f>IF(ISBLANK('Modelo de oferta económica'!F126),"Es necesario completar el precio de esta partida, introduciendo un valor en la celda en naranja","")</f>
        <v>Es necesario completar el precio de esta partida, introduciendo un valor en la celda en naranja</v>
      </c>
    </row>
    <row r="127" spans="2:10" ht="28.5" customHeight="1" thickBot="1" x14ac:dyDescent="0.4">
      <c r="B127" s="71" t="s">
        <v>132</v>
      </c>
      <c r="C127" s="72"/>
      <c r="D127" s="72"/>
      <c r="E127" s="72"/>
      <c r="F127" s="72"/>
      <c r="G127" s="72"/>
      <c r="H127" s="73"/>
    </row>
    <row r="128" spans="2:10" ht="9.9" customHeight="1" thickBot="1" x14ac:dyDescent="0.4">
      <c r="B128" s="81"/>
      <c r="C128" s="81"/>
      <c r="D128" s="81"/>
      <c r="E128" s="81"/>
      <c r="F128" s="28"/>
      <c r="G128" s="4"/>
      <c r="H128" s="11"/>
    </row>
    <row r="129" spans="2:10" ht="15" thickBot="1" x14ac:dyDescent="0.4">
      <c r="B129" s="74" t="s">
        <v>1</v>
      </c>
      <c r="C129" s="75"/>
      <c r="D129" s="75"/>
      <c r="E129" s="75"/>
      <c r="F129" s="27" t="s">
        <v>2</v>
      </c>
      <c r="G129" s="3" t="s">
        <v>3</v>
      </c>
      <c r="H129" s="22" t="s">
        <v>4</v>
      </c>
      <c r="J129" s="45">
        <f>ROUND(F130,2)</f>
        <v>0</v>
      </c>
    </row>
    <row r="130" spans="2:10" ht="15" thickBot="1" x14ac:dyDescent="0.4">
      <c r="B130" s="60" t="s">
        <v>61</v>
      </c>
      <c r="C130" s="5" t="s">
        <v>42</v>
      </c>
      <c r="D130" s="69" t="s">
        <v>133</v>
      </c>
      <c r="E130" s="70"/>
      <c r="F130" s="42"/>
      <c r="G130" s="61">
        <v>5.4</v>
      </c>
      <c r="H130" s="7">
        <f>ROUND(J129*G130,2)</f>
        <v>0</v>
      </c>
      <c r="I130" s="46" t="str">
        <f>IF(ISBLANK('Modelo de oferta económica'!F130),"Es necesario completar el precio de esta partida, introduciendo un valor en la celda en naranja","")</f>
        <v>Es necesario completar el precio de esta partida, introduciendo un valor en la celda en naranja</v>
      </c>
    </row>
    <row r="131" spans="2:10" ht="48" customHeight="1" thickBot="1" x14ac:dyDescent="0.4">
      <c r="B131" s="71" t="s">
        <v>134</v>
      </c>
      <c r="C131" s="72"/>
      <c r="D131" s="72"/>
      <c r="E131" s="72"/>
      <c r="F131" s="72"/>
      <c r="G131" s="72"/>
      <c r="H131" s="73"/>
    </row>
    <row r="132" spans="2:10" ht="9.9" customHeight="1" thickBot="1" x14ac:dyDescent="0.4">
      <c r="D132" s="9"/>
      <c r="E132"/>
      <c r="F132" s="24"/>
      <c r="G132"/>
      <c r="H132" s="20"/>
    </row>
    <row r="133" spans="2:10" ht="15" thickBot="1" x14ac:dyDescent="0.4">
      <c r="B133" s="74" t="s">
        <v>1</v>
      </c>
      <c r="C133" s="75"/>
      <c r="D133" s="75"/>
      <c r="E133" s="75"/>
      <c r="F133" s="27" t="s">
        <v>2</v>
      </c>
      <c r="G133" s="3" t="s">
        <v>3</v>
      </c>
      <c r="H133" s="22" t="s">
        <v>4</v>
      </c>
      <c r="J133" s="45">
        <f>ROUND(F134,2)</f>
        <v>0</v>
      </c>
    </row>
    <row r="134" spans="2:10" ht="15" thickBot="1" x14ac:dyDescent="0.4">
      <c r="B134" s="60" t="s">
        <v>62</v>
      </c>
      <c r="C134" s="5" t="s">
        <v>41</v>
      </c>
      <c r="D134" s="69" t="s">
        <v>135</v>
      </c>
      <c r="E134" s="70"/>
      <c r="F134" s="42"/>
      <c r="G134" s="61">
        <v>36</v>
      </c>
      <c r="H134" s="7">
        <f>ROUND(J133*G134,2)</f>
        <v>0</v>
      </c>
      <c r="I134" s="46" t="str">
        <f>IF(ISBLANK('Modelo de oferta económica'!F134),"Es necesario completar el precio de esta partida, introduciendo un valor en la celda en naranja","")</f>
        <v>Es necesario completar el precio de esta partida, introduciendo un valor en la celda en naranja</v>
      </c>
    </row>
    <row r="135" spans="2:10" ht="38.25" customHeight="1" thickBot="1" x14ac:dyDescent="0.4">
      <c r="B135" s="71" t="s">
        <v>136</v>
      </c>
      <c r="C135" s="72"/>
      <c r="D135" s="72"/>
      <c r="E135" s="72"/>
      <c r="F135" s="72"/>
      <c r="G135" s="72"/>
      <c r="H135" s="73"/>
    </row>
    <row r="136" spans="2:10" ht="9.9" customHeight="1" x14ac:dyDescent="0.35">
      <c r="D136" s="9"/>
      <c r="E136"/>
      <c r="F136" s="24"/>
      <c r="G136"/>
      <c r="H136" s="20"/>
    </row>
    <row r="137" spans="2:10" ht="9.9" customHeight="1" thickBot="1" x14ac:dyDescent="0.4">
      <c r="B137" s="6"/>
      <c r="C137" s="6"/>
      <c r="D137" s="18"/>
      <c r="E137" s="6"/>
      <c r="F137" s="24"/>
      <c r="G137"/>
      <c r="H137" s="6"/>
    </row>
    <row r="138" spans="2:10" ht="15" thickBot="1" x14ac:dyDescent="0.4">
      <c r="B138" s="120" t="s">
        <v>8</v>
      </c>
      <c r="C138" s="121"/>
      <c r="D138" s="122" t="s">
        <v>43</v>
      </c>
      <c r="E138" s="123"/>
      <c r="F138" s="123"/>
      <c r="G138" s="123"/>
      <c r="H138" s="21">
        <f>H141+H145+H149</f>
        <v>0</v>
      </c>
      <c r="I138" s="43">
        <f xml:space="preserve"> COUNTIF(I139:I157,"Es necesario completar el precio de esta partida, introduciendo un valor en la celda en naranja")</f>
        <v>4</v>
      </c>
    </row>
    <row r="139" spans="2:10" ht="9.9" customHeight="1" thickBot="1" x14ac:dyDescent="0.4">
      <c r="B139" s="12"/>
      <c r="C139" s="12"/>
      <c r="D139" s="12"/>
      <c r="E139" s="12"/>
      <c r="F139" s="30"/>
      <c r="G139" s="16"/>
      <c r="H139" s="12"/>
    </row>
    <row r="140" spans="2:10" ht="15" thickBot="1" x14ac:dyDescent="0.4">
      <c r="B140" s="74" t="s">
        <v>1</v>
      </c>
      <c r="C140" s="75"/>
      <c r="D140" s="75"/>
      <c r="E140" s="75"/>
      <c r="F140" s="27" t="s">
        <v>2</v>
      </c>
      <c r="G140" s="3" t="s">
        <v>3</v>
      </c>
      <c r="H140" s="22" t="s">
        <v>4</v>
      </c>
      <c r="J140" s="45">
        <f>ROUND(F141,2)</f>
        <v>0</v>
      </c>
    </row>
    <row r="141" spans="2:10" ht="15" thickBot="1" x14ac:dyDescent="0.4">
      <c r="B141" s="60" t="s">
        <v>63</v>
      </c>
      <c r="C141" s="5" t="s">
        <v>96</v>
      </c>
      <c r="D141" s="69" t="s">
        <v>137</v>
      </c>
      <c r="E141" s="70"/>
      <c r="F141" s="42"/>
      <c r="G141" s="7">
        <v>27</v>
      </c>
      <c r="H141" s="7">
        <f>ROUND(J140*G141,2)</f>
        <v>0</v>
      </c>
      <c r="I141" s="46" t="str">
        <f>IF(ISBLANK('Modelo de oferta económica'!F141),"Es necesario completar el precio de esta partida, introduciendo un valor en la celda en naranja","")</f>
        <v>Es necesario completar el precio de esta partida, introduciendo un valor en la celda en naranja</v>
      </c>
    </row>
    <row r="142" spans="2:10" ht="38.25" customHeight="1" thickBot="1" x14ac:dyDescent="0.4">
      <c r="B142" s="71" t="s">
        <v>138</v>
      </c>
      <c r="C142" s="72"/>
      <c r="D142" s="72"/>
      <c r="E142" s="72"/>
      <c r="F142" s="72"/>
      <c r="G142" s="72"/>
      <c r="H142" s="73"/>
    </row>
    <row r="143" spans="2:10" ht="9.9" customHeight="1" thickBot="1" x14ac:dyDescent="0.4">
      <c r="D143" s="9"/>
      <c r="E143"/>
      <c r="F143" s="24"/>
      <c r="G143"/>
      <c r="H143" s="1"/>
    </row>
    <row r="144" spans="2:10" ht="15" thickBot="1" x14ac:dyDescent="0.4">
      <c r="B144" s="74" t="s">
        <v>1</v>
      </c>
      <c r="C144" s="75"/>
      <c r="D144" s="75"/>
      <c r="E144" s="75"/>
      <c r="F144" s="27" t="s">
        <v>2</v>
      </c>
      <c r="G144" s="3" t="s">
        <v>3</v>
      </c>
      <c r="H144" s="3" t="s">
        <v>4</v>
      </c>
      <c r="J144" s="45">
        <f>ROUND(F145,2)</f>
        <v>0</v>
      </c>
    </row>
    <row r="145" spans="2:10" ht="15" thickBot="1" x14ac:dyDescent="0.4">
      <c r="B145" s="60" t="s">
        <v>64</v>
      </c>
      <c r="C145" s="5" t="s">
        <v>41</v>
      </c>
      <c r="D145" s="69" t="s">
        <v>139</v>
      </c>
      <c r="E145" s="70"/>
      <c r="F145" s="42"/>
      <c r="G145" s="7">
        <v>1283.7</v>
      </c>
      <c r="H145" s="7">
        <f>ROUND(J144*G145,2)</f>
        <v>0</v>
      </c>
      <c r="I145" s="46" t="str">
        <f>IF(ISBLANK('Modelo de oferta económica'!F145),"Es necesario completar el precio de esta partida, introduciendo un valor en la celda en naranja","")</f>
        <v>Es necesario completar el precio de esta partida, introduciendo un valor en la celda en naranja</v>
      </c>
    </row>
    <row r="146" spans="2:10" ht="37.5" customHeight="1" thickBot="1" x14ac:dyDescent="0.4">
      <c r="B146" s="71" t="s">
        <v>140</v>
      </c>
      <c r="C146" s="72"/>
      <c r="D146" s="72"/>
      <c r="E146" s="72"/>
      <c r="F146" s="72"/>
      <c r="G146" s="72"/>
      <c r="H146" s="73"/>
    </row>
    <row r="147" spans="2:10" ht="9.9" customHeight="1" thickBot="1" x14ac:dyDescent="0.4">
      <c r="D147" s="9"/>
      <c r="E147"/>
      <c r="F147" s="24"/>
      <c r="G147"/>
      <c r="H147" s="1"/>
    </row>
    <row r="148" spans="2:10" ht="15" thickBot="1" x14ac:dyDescent="0.4">
      <c r="B148" s="74" t="s">
        <v>1</v>
      </c>
      <c r="C148" s="75"/>
      <c r="D148" s="75"/>
      <c r="E148" s="75"/>
      <c r="F148" s="27" t="s">
        <v>2</v>
      </c>
      <c r="G148" s="3" t="s">
        <v>3</v>
      </c>
      <c r="H148" s="22" t="s">
        <v>4</v>
      </c>
      <c r="J148" s="45">
        <f>ROUND(F149,2)</f>
        <v>0</v>
      </c>
    </row>
    <row r="149" spans="2:10" ht="15" thickBot="1" x14ac:dyDescent="0.4">
      <c r="B149" s="60" t="s">
        <v>65</v>
      </c>
      <c r="C149" s="5" t="s">
        <v>42</v>
      </c>
      <c r="D149" s="69" t="s">
        <v>76</v>
      </c>
      <c r="E149" s="70"/>
      <c r="F149" s="42"/>
      <c r="G149" s="61">
        <v>204.5</v>
      </c>
      <c r="H149" s="7">
        <f>ROUND(J148*G149,2)</f>
        <v>0</v>
      </c>
      <c r="I149" s="46" t="str">
        <f>IF(ISBLANK('Modelo de oferta económica'!F149),"Es necesario completar el precio de esta partida, introduciendo un valor en la celda en naranja","")</f>
        <v>Es necesario completar el precio de esta partida, introduciendo un valor en la celda en naranja</v>
      </c>
    </row>
    <row r="150" spans="2:10" ht="39" customHeight="1" thickBot="1" x14ac:dyDescent="0.4">
      <c r="B150" s="136" t="s">
        <v>141</v>
      </c>
      <c r="C150" s="137"/>
      <c r="D150" s="137"/>
      <c r="E150" s="137"/>
      <c r="F150" s="137"/>
      <c r="G150" s="137"/>
      <c r="H150" s="138"/>
    </row>
    <row r="151" spans="2:10" ht="9.9" customHeight="1" thickBot="1" x14ac:dyDescent="0.4">
      <c r="B151" s="6"/>
      <c r="C151" s="6"/>
      <c r="D151" s="18"/>
      <c r="E151" s="6"/>
      <c r="F151" s="24"/>
      <c r="G151"/>
      <c r="H151" s="1"/>
    </row>
    <row r="152" spans="2:10" ht="15" thickBot="1" x14ac:dyDescent="0.4">
      <c r="B152" s="120" t="s">
        <v>9</v>
      </c>
      <c r="C152" s="121"/>
      <c r="D152" s="122" t="s">
        <v>142</v>
      </c>
      <c r="E152" s="123"/>
      <c r="F152" s="123"/>
      <c r="G152" s="123"/>
      <c r="H152" s="21">
        <f>H155+H159</f>
        <v>0</v>
      </c>
      <c r="I152" s="43">
        <f xml:space="preserve"> COUNTIF(I153:I157,"Es necesario completar el precio de esta partida, introduciendo un valor en la celda en naranja")</f>
        <v>1</v>
      </c>
    </row>
    <row r="153" spans="2:10" ht="9.9" customHeight="1" thickBot="1" x14ac:dyDescent="0.4">
      <c r="B153" s="2"/>
      <c r="C153" s="13"/>
      <c r="D153" s="8"/>
      <c r="E153" s="14"/>
      <c r="F153" s="26"/>
      <c r="G153" s="15"/>
      <c r="H153" s="19"/>
    </row>
    <row r="154" spans="2:10" ht="15" thickBot="1" x14ac:dyDescent="0.4">
      <c r="B154" s="74" t="s">
        <v>1</v>
      </c>
      <c r="C154" s="75"/>
      <c r="D154" s="75"/>
      <c r="E154" s="75"/>
      <c r="F154" s="27" t="s">
        <v>2</v>
      </c>
      <c r="G154" s="3" t="s">
        <v>3</v>
      </c>
      <c r="H154" s="22" t="s">
        <v>4</v>
      </c>
      <c r="J154" s="45">
        <f>ROUND(F155,2)</f>
        <v>0</v>
      </c>
    </row>
    <row r="155" spans="2:10" ht="15" thickBot="1" x14ac:dyDescent="0.4">
      <c r="B155" s="60" t="s">
        <v>66</v>
      </c>
      <c r="C155" s="5" t="s">
        <v>5</v>
      </c>
      <c r="D155" s="69" t="s">
        <v>143</v>
      </c>
      <c r="E155" s="70"/>
      <c r="F155" s="42"/>
      <c r="G155" s="61">
        <v>63</v>
      </c>
      <c r="H155" s="7">
        <f>ROUND(J154*G155,2)</f>
        <v>0</v>
      </c>
      <c r="I155" s="46" t="str">
        <f>IF(ISBLANK('Modelo de oferta económica'!F155),"Es necesario completar el precio de esta partida, introduciendo un valor en la celda en naranja","")</f>
        <v>Es necesario completar el precio de esta partida, introduciendo un valor en la celda en naranja</v>
      </c>
    </row>
    <row r="156" spans="2:10" ht="96" customHeight="1" thickBot="1" x14ac:dyDescent="0.4">
      <c r="B156" s="71" t="s">
        <v>144</v>
      </c>
      <c r="C156" s="72"/>
      <c r="D156" s="72"/>
      <c r="E156" s="72"/>
      <c r="F156" s="72"/>
      <c r="G156" s="72"/>
      <c r="H156" s="73"/>
    </row>
    <row r="157" spans="2:10" ht="9.9" customHeight="1" thickBot="1" x14ac:dyDescent="0.4">
      <c r="D157" s="9"/>
      <c r="E157"/>
      <c r="F157" s="24"/>
      <c r="G157"/>
      <c r="H157" s="1"/>
    </row>
    <row r="158" spans="2:10" ht="15" thickBot="1" x14ac:dyDescent="0.4">
      <c r="B158" s="74" t="s">
        <v>1</v>
      </c>
      <c r="C158" s="75"/>
      <c r="D158" s="75"/>
      <c r="E158" s="75"/>
      <c r="F158" s="27" t="s">
        <v>2</v>
      </c>
      <c r="G158" s="3" t="s">
        <v>3</v>
      </c>
      <c r="H158" s="22" t="s">
        <v>4</v>
      </c>
      <c r="J158" s="45">
        <f>ROUND(F159,2)</f>
        <v>0</v>
      </c>
    </row>
    <row r="159" spans="2:10" ht="15" thickBot="1" x14ac:dyDescent="0.4">
      <c r="B159" s="60" t="s">
        <v>38</v>
      </c>
      <c r="C159" s="5" t="s">
        <v>96</v>
      </c>
      <c r="D159" s="69" t="s">
        <v>145</v>
      </c>
      <c r="E159" s="70"/>
      <c r="F159" s="42"/>
      <c r="G159" s="61">
        <v>4</v>
      </c>
      <c r="H159" s="7">
        <f>ROUND(J158*G159,2)</f>
        <v>0</v>
      </c>
      <c r="I159" s="46" t="str">
        <f>IF(ISBLANK('Modelo de oferta económica'!F159),"Es necesario completar el precio de esta partida, introduciendo un valor en la celda en naranja","")</f>
        <v>Es necesario completar el precio de esta partida, introduciendo un valor en la celda en naranja</v>
      </c>
    </row>
    <row r="160" spans="2:10" ht="15" thickBot="1" x14ac:dyDescent="0.4">
      <c r="B160" s="71" t="s">
        <v>146</v>
      </c>
      <c r="C160" s="72"/>
      <c r="D160" s="72"/>
      <c r="E160" s="72"/>
      <c r="F160" s="72"/>
      <c r="G160" s="72"/>
      <c r="H160" s="73"/>
    </row>
    <row r="161" spans="2:10" ht="9.9" customHeight="1" thickBot="1" x14ac:dyDescent="0.4">
      <c r="D161" s="9"/>
      <c r="E161"/>
      <c r="F161" s="24"/>
      <c r="G161"/>
      <c r="H161" s="1"/>
    </row>
    <row r="162" spans="2:10" ht="15" thickBot="1" x14ac:dyDescent="0.4">
      <c r="B162" s="120" t="s">
        <v>10</v>
      </c>
      <c r="C162" s="121"/>
      <c r="D162" s="122" t="s">
        <v>182</v>
      </c>
      <c r="E162" s="123"/>
      <c r="F162" s="123"/>
      <c r="G162" s="123"/>
      <c r="H162" s="21">
        <f>H165+H169+H173+H177</f>
        <v>0</v>
      </c>
      <c r="I162" s="43">
        <f xml:space="preserve"> COUNTIF(I163:I167,"Es necesario completar el precio de esta partida, introduciendo un valor en la celda en naranja")</f>
        <v>1</v>
      </c>
    </row>
    <row r="163" spans="2:10" ht="9.9" customHeight="1" thickBot="1" x14ac:dyDescent="0.4">
      <c r="D163" s="9"/>
      <c r="E163"/>
      <c r="F163" s="24"/>
      <c r="G163"/>
      <c r="H163" s="1"/>
    </row>
    <row r="164" spans="2:10" ht="15" thickBot="1" x14ac:dyDescent="0.4">
      <c r="B164" s="74" t="s">
        <v>1</v>
      </c>
      <c r="C164" s="75"/>
      <c r="D164" s="75"/>
      <c r="E164" s="76"/>
      <c r="F164" s="27" t="s">
        <v>2</v>
      </c>
      <c r="G164" s="3" t="s">
        <v>3</v>
      </c>
      <c r="H164" s="22" t="s">
        <v>4</v>
      </c>
      <c r="J164" s="45">
        <f>ROUND(F165,2)</f>
        <v>0</v>
      </c>
    </row>
    <row r="165" spans="2:10" ht="15" thickBot="1" x14ac:dyDescent="0.4">
      <c r="B165" s="60" t="s">
        <v>67</v>
      </c>
      <c r="C165" s="5" t="s">
        <v>41</v>
      </c>
      <c r="D165" s="69" t="s">
        <v>147</v>
      </c>
      <c r="E165" s="70"/>
      <c r="F165" s="42"/>
      <c r="G165" s="61">
        <v>985.82</v>
      </c>
      <c r="H165" s="7">
        <f>ROUND(J164*G165,2)</f>
        <v>0</v>
      </c>
      <c r="I165" s="46" t="str">
        <f>IF(ISBLANK('Modelo de oferta económica'!F165),"Es necesario completar el precio de esta partida, introduciendo un valor en la celda en naranja","")</f>
        <v>Es necesario completar el precio de esta partida, introduciendo un valor en la celda en naranja</v>
      </c>
    </row>
    <row r="166" spans="2:10" ht="40.5" customHeight="1" thickBot="1" x14ac:dyDescent="0.4">
      <c r="B166" s="71" t="s">
        <v>148</v>
      </c>
      <c r="C166" s="72"/>
      <c r="D166" s="72"/>
      <c r="E166" s="72"/>
      <c r="F166" s="72"/>
      <c r="G166" s="72"/>
      <c r="H166" s="73"/>
    </row>
    <row r="167" spans="2:10" ht="9.9" customHeight="1" thickBot="1" x14ac:dyDescent="0.4">
      <c r="D167" s="9"/>
      <c r="E167"/>
      <c r="F167" s="24"/>
      <c r="G167"/>
      <c r="H167" s="20"/>
    </row>
    <row r="168" spans="2:10" ht="15" thickBot="1" x14ac:dyDescent="0.4">
      <c r="B168" s="74" t="s">
        <v>1</v>
      </c>
      <c r="C168" s="75"/>
      <c r="D168" s="75"/>
      <c r="E168" s="76"/>
      <c r="F168" s="27" t="s">
        <v>2</v>
      </c>
      <c r="G168" s="3" t="s">
        <v>3</v>
      </c>
      <c r="H168" s="22" t="s">
        <v>4</v>
      </c>
      <c r="J168" s="45">
        <f>ROUND(F169,2)</f>
        <v>0</v>
      </c>
    </row>
    <row r="169" spans="2:10" ht="15" thickBot="1" x14ac:dyDescent="0.4">
      <c r="B169" s="60" t="s">
        <v>68</v>
      </c>
      <c r="C169" s="5" t="s">
        <v>42</v>
      </c>
      <c r="D169" s="69" t="s">
        <v>149</v>
      </c>
      <c r="E169" s="70"/>
      <c r="F169" s="42"/>
      <c r="G169" s="61">
        <v>5024.47</v>
      </c>
      <c r="H169" s="7">
        <f>ROUND(J168*G169,2)</f>
        <v>0</v>
      </c>
      <c r="I169" s="46" t="str">
        <f>IF(ISBLANK('Modelo de oferta económica'!F169),"Es necesario completar el precio de esta partida, introduciendo un valor en la celda en naranja","")</f>
        <v>Es necesario completar el precio de esta partida, introduciendo un valor en la celda en naranja</v>
      </c>
    </row>
    <row r="170" spans="2:10" ht="30.75" customHeight="1" thickBot="1" x14ac:dyDescent="0.4">
      <c r="B170" s="71" t="s">
        <v>150</v>
      </c>
      <c r="C170" s="72"/>
      <c r="D170" s="72"/>
      <c r="E170" s="72"/>
      <c r="F170" s="72"/>
      <c r="G170" s="72"/>
      <c r="H170" s="73"/>
    </row>
    <row r="171" spans="2:10" ht="9.9" customHeight="1" thickBot="1" x14ac:dyDescent="0.4">
      <c r="D171" s="9"/>
      <c r="E171"/>
      <c r="F171" s="24"/>
      <c r="G171"/>
      <c r="H171" s="20"/>
    </row>
    <row r="172" spans="2:10" ht="15" thickBot="1" x14ac:dyDescent="0.4">
      <c r="B172" s="74" t="s">
        <v>1</v>
      </c>
      <c r="C172" s="75"/>
      <c r="D172" s="75"/>
      <c r="E172" s="76"/>
      <c r="F172" s="27" t="s">
        <v>2</v>
      </c>
      <c r="G172" s="3" t="s">
        <v>3</v>
      </c>
      <c r="H172" s="22" t="s">
        <v>4</v>
      </c>
      <c r="J172" s="45">
        <f>ROUND(F173,2)</f>
        <v>0</v>
      </c>
    </row>
    <row r="173" spans="2:10" ht="15" thickBot="1" x14ac:dyDescent="0.4">
      <c r="B173" s="60" t="s">
        <v>69</v>
      </c>
      <c r="C173" s="5" t="s">
        <v>42</v>
      </c>
      <c r="D173" s="69" t="s">
        <v>151</v>
      </c>
      <c r="E173" s="70"/>
      <c r="F173" s="42"/>
      <c r="G173" s="61">
        <v>8211.5697</v>
      </c>
      <c r="H173" s="7">
        <f>ROUND(J172*G173,2)</f>
        <v>0</v>
      </c>
      <c r="I173" s="46" t="str">
        <f>IF(ISBLANK('Modelo de oferta económica'!F173),"Es necesario completar el precio de esta partida, introduciendo un valor en la celda en naranja","")</f>
        <v>Es necesario completar el precio de esta partida, introduciendo un valor en la celda en naranja</v>
      </c>
    </row>
    <row r="174" spans="2:10" ht="66.75" customHeight="1" thickBot="1" x14ac:dyDescent="0.4">
      <c r="B174" s="71" t="s">
        <v>152</v>
      </c>
      <c r="C174" s="72"/>
      <c r="D174" s="72"/>
      <c r="E174" s="72"/>
      <c r="F174" s="72"/>
      <c r="G174" s="72"/>
      <c r="H174" s="73"/>
    </row>
    <row r="175" spans="2:10" ht="9.9" customHeight="1" thickBot="1" x14ac:dyDescent="0.4">
      <c r="D175" s="9"/>
      <c r="E175"/>
      <c r="F175" s="24"/>
      <c r="G175"/>
      <c r="H175" s="20"/>
    </row>
    <row r="176" spans="2:10" ht="15" thickBot="1" x14ac:dyDescent="0.4">
      <c r="B176" s="74" t="s">
        <v>1</v>
      </c>
      <c r="C176" s="75"/>
      <c r="D176" s="75"/>
      <c r="E176" s="76"/>
      <c r="F176" s="27" t="s">
        <v>2</v>
      </c>
      <c r="G176" s="3" t="s">
        <v>3</v>
      </c>
      <c r="H176" s="22" t="s">
        <v>4</v>
      </c>
      <c r="J176" s="45">
        <f>ROUND(F177,2)</f>
        <v>0</v>
      </c>
    </row>
    <row r="177" spans="2:10" ht="15" thickBot="1" x14ac:dyDescent="0.4">
      <c r="B177" s="60" t="s">
        <v>70</v>
      </c>
      <c r="C177" s="5" t="s">
        <v>41</v>
      </c>
      <c r="D177" s="69" t="s">
        <v>74</v>
      </c>
      <c r="E177" s="70"/>
      <c r="F177" s="42"/>
      <c r="G177" s="61">
        <v>5003.17</v>
      </c>
      <c r="H177" s="7">
        <f>ROUND(J176*G177,2)</f>
        <v>0</v>
      </c>
      <c r="I177" s="46" t="str">
        <f>IF(ISBLANK('Modelo de oferta económica'!F177),"Es necesario completar el precio de esta partida, introduciendo un valor en la celda en naranja","")</f>
        <v>Es necesario completar el precio de esta partida, introduciendo un valor en la celda en naranja</v>
      </c>
    </row>
    <row r="178" spans="2:10" ht="19.5" customHeight="1" thickBot="1" x14ac:dyDescent="0.4">
      <c r="B178" s="71" t="s">
        <v>75</v>
      </c>
      <c r="C178" s="72"/>
      <c r="D178" s="72"/>
      <c r="E178" s="72"/>
      <c r="F178" s="72"/>
      <c r="G178" s="72"/>
      <c r="H178" s="73"/>
    </row>
    <row r="179" spans="2:10" ht="9.9" customHeight="1" thickBot="1" x14ac:dyDescent="0.4">
      <c r="D179" s="9"/>
      <c r="E179"/>
      <c r="F179" s="24"/>
      <c r="G179"/>
      <c r="H179" s="20"/>
    </row>
    <row r="180" spans="2:10" ht="15" thickBot="1" x14ac:dyDescent="0.4">
      <c r="B180" s="120" t="s">
        <v>153</v>
      </c>
      <c r="C180" s="121"/>
      <c r="D180" s="122" t="s">
        <v>71</v>
      </c>
      <c r="E180" s="123"/>
      <c r="F180" s="123"/>
      <c r="G180" s="123"/>
      <c r="H180" s="21">
        <f>H183</f>
        <v>0</v>
      </c>
      <c r="I180" s="43">
        <f xml:space="preserve"> COUNTIF(I181:I185,"Es necesario completar el precio de esta partida, introduciendo un valor en la celda en naranja")</f>
        <v>1</v>
      </c>
    </row>
    <row r="181" spans="2:10" ht="9.9" customHeight="1" thickBot="1" x14ac:dyDescent="0.4">
      <c r="D181" s="9"/>
      <c r="E181"/>
      <c r="F181" s="24"/>
      <c r="G181"/>
      <c r="H181" s="1"/>
    </row>
    <row r="182" spans="2:10" ht="15" thickBot="1" x14ac:dyDescent="0.4">
      <c r="B182" s="74" t="s">
        <v>1</v>
      </c>
      <c r="C182" s="75"/>
      <c r="D182" s="75"/>
      <c r="E182" s="76"/>
      <c r="F182" s="27" t="s">
        <v>2</v>
      </c>
      <c r="G182" s="3" t="s">
        <v>3</v>
      </c>
      <c r="H182" s="22" t="s">
        <v>4</v>
      </c>
      <c r="J182" s="45">
        <f>ROUND(F183,2)</f>
        <v>0</v>
      </c>
    </row>
    <row r="183" spans="2:10" ht="15" thickBot="1" x14ac:dyDescent="0.4">
      <c r="B183" s="60" t="s">
        <v>154</v>
      </c>
      <c r="C183" s="5" t="s">
        <v>96</v>
      </c>
      <c r="D183" s="69" t="s">
        <v>155</v>
      </c>
      <c r="E183" s="70"/>
      <c r="F183" s="42"/>
      <c r="G183" s="61">
        <v>100</v>
      </c>
      <c r="H183" s="7">
        <f>ROUND(J182*G183,2)</f>
        <v>0</v>
      </c>
      <c r="I183" s="46" t="str">
        <f>IF(ISBLANK('Modelo de oferta económica'!F183),"Es necesario completar el precio de esta partida, introduciendo un valor en la celda en naranja","")</f>
        <v>Es necesario completar el precio de esta partida, introduciendo un valor en la celda en naranja</v>
      </c>
    </row>
    <row r="184" spans="2:10" ht="29.25" customHeight="1" thickBot="1" x14ac:dyDescent="0.4">
      <c r="B184" s="71" t="s">
        <v>156</v>
      </c>
      <c r="C184" s="72"/>
      <c r="D184" s="72"/>
      <c r="E184" s="72"/>
      <c r="F184" s="72"/>
      <c r="G184" s="72"/>
      <c r="H184" s="73"/>
    </row>
    <row r="185" spans="2:10" ht="9.9" customHeight="1" thickBot="1" x14ac:dyDescent="0.4">
      <c r="D185" s="9"/>
      <c r="E185"/>
      <c r="F185" s="24"/>
      <c r="G185"/>
      <c r="H185" s="20"/>
    </row>
    <row r="186" spans="2:10" ht="15" thickBot="1" x14ac:dyDescent="0.4">
      <c r="B186" s="120" t="s">
        <v>157</v>
      </c>
      <c r="C186" s="121"/>
      <c r="D186" s="122" t="s">
        <v>158</v>
      </c>
      <c r="E186" s="123"/>
      <c r="F186" s="123"/>
      <c r="G186" s="123"/>
      <c r="H186" s="21">
        <f>H189+H193+H197+H201+H205+H209+H213+H217+H221+H225</f>
        <v>0</v>
      </c>
      <c r="I186" s="43">
        <f xml:space="preserve"> COUNTIF(I187:I191,"Es necesario completar el precio de esta partida, introduciendo un valor en la celda en naranja")</f>
        <v>1</v>
      </c>
    </row>
    <row r="187" spans="2:10" ht="9.9" customHeight="1" thickBot="1" x14ac:dyDescent="0.4">
      <c r="D187" s="9"/>
      <c r="E187"/>
      <c r="F187" s="24"/>
      <c r="G187"/>
      <c r="H187" s="1"/>
    </row>
    <row r="188" spans="2:10" ht="15" thickBot="1" x14ac:dyDescent="0.4">
      <c r="B188" s="74" t="s">
        <v>1</v>
      </c>
      <c r="C188" s="75"/>
      <c r="D188" s="75"/>
      <c r="E188" s="76"/>
      <c r="F188" s="27" t="s">
        <v>2</v>
      </c>
      <c r="G188" s="3" t="s">
        <v>3</v>
      </c>
      <c r="H188" s="22" t="s">
        <v>4</v>
      </c>
      <c r="J188" s="45">
        <f>ROUND(F189,2)</f>
        <v>0</v>
      </c>
    </row>
    <row r="189" spans="2:10" ht="15" thickBot="1" x14ac:dyDescent="0.4">
      <c r="B189" s="60" t="s">
        <v>72</v>
      </c>
      <c r="C189" s="5" t="s">
        <v>42</v>
      </c>
      <c r="D189" s="69" t="s">
        <v>77</v>
      </c>
      <c r="E189" s="70"/>
      <c r="F189" s="42"/>
      <c r="G189" s="61">
        <v>7649.3068000000003</v>
      </c>
      <c r="H189" s="7">
        <f>ROUND(J188*G189,2)</f>
        <v>0</v>
      </c>
      <c r="I189" s="46" t="str">
        <f>IF(ISBLANK('Modelo de oferta económica'!F189),"Es necesario completar el precio de esta partida, introduciendo un valor en la celda en naranja","")</f>
        <v>Es necesario completar el precio de esta partida, introduciendo un valor en la celda en naranja</v>
      </c>
    </row>
    <row r="190" spans="2:10" ht="37.5" customHeight="1" thickBot="1" x14ac:dyDescent="0.4">
      <c r="B190" s="71" t="s">
        <v>78</v>
      </c>
      <c r="C190" s="72"/>
      <c r="D190" s="72"/>
      <c r="E190" s="72"/>
      <c r="F190" s="72"/>
      <c r="G190" s="72"/>
      <c r="H190" s="73"/>
    </row>
    <row r="191" spans="2:10" ht="9.9" customHeight="1" thickBot="1" x14ac:dyDescent="0.4">
      <c r="D191" s="9"/>
      <c r="E191"/>
      <c r="F191" s="24"/>
      <c r="G191"/>
      <c r="H191" s="20"/>
    </row>
    <row r="192" spans="2:10" s="23" customFormat="1" ht="15" thickBot="1" x14ac:dyDescent="0.4">
      <c r="B192" s="74" t="s">
        <v>1</v>
      </c>
      <c r="C192" s="75"/>
      <c r="D192" s="75"/>
      <c r="E192" s="76"/>
      <c r="F192" s="27" t="s">
        <v>2</v>
      </c>
      <c r="G192" s="3" t="s">
        <v>3</v>
      </c>
      <c r="H192" s="22" t="s">
        <v>4</v>
      </c>
      <c r="J192" s="45">
        <f>ROUND(F193,2)</f>
        <v>0</v>
      </c>
    </row>
    <row r="193" spans="2:10" s="23" customFormat="1" ht="15" thickBot="1" x14ac:dyDescent="0.4">
      <c r="B193" s="60" t="s">
        <v>73</v>
      </c>
      <c r="C193" s="5" t="s">
        <v>42</v>
      </c>
      <c r="D193" s="69" t="s">
        <v>44</v>
      </c>
      <c r="E193" s="70"/>
      <c r="F193" s="42"/>
      <c r="G193" s="61">
        <v>7649.3068000000003</v>
      </c>
      <c r="H193" s="7">
        <f>ROUND(J192*G193,2)</f>
        <v>0</v>
      </c>
      <c r="I193" s="46" t="str">
        <f>IF(ISBLANK('Modelo de oferta económica'!F193),"Es necesario completar el precio de esta partida, introduciendo un valor en la celda en naranja","")</f>
        <v>Es necesario completar el precio de esta partida, introduciendo un valor en la celda en naranja</v>
      </c>
    </row>
    <row r="194" spans="2:10" s="23" customFormat="1" ht="31.5" customHeight="1" thickBot="1" x14ac:dyDescent="0.4">
      <c r="B194" s="71" t="s">
        <v>159</v>
      </c>
      <c r="C194" s="72"/>
      <c r="D194" s="72"/>
      <c r="E194" s="72"/>
      <c r="F194" s="72"/>
      <c r="G194" s="72"/>
      <c r="H194" s="73"/>
    </row>
    <row r="195" spans="2:10" s="23" customFormat="1" ht="15" thickBot="1" x14ac:dyDescent="0.4">
      <c r="B195"/>
      <c r="C195"/>
      <c r="D195" s="9"/>
      <c r="E195"/>
      <c r="F195" s="24"/>
      <c r="G195"/>
      <c r="H195" s="20"/>
    </row>
    <row r="196" spans="2:10" s="23" customFormat="1" ht="15" thickBot="1" x14ac:dyDescent="0.4">
      <c r="B196" s="74" t="s">
        <v>1</v>
      </c>
      <c r="C196" s="75"/>
      <c r="D196" s="75"/>
      <c r="E196" s="76"/>
      <c r="F196" s="27" t="s">
        <v>2</v>
      </c>
      <c r="G196" s="3" t="s">
        <v>3</v>
      </c>
      <c r="H196" s="22" t="s">
        <v>4</v>
      </c>
      <c r="J196" s="45">
        <f>ROUND(F197,2)</f>
        <v>0</v>
      </c>
    </row>
    <row r="197" spans="2:10" s="23" customFormat="1" ht="15" thickBot="1" x14ac:dyDescent="0.4">
      <c r="B197" s="60" t="s">
        <v>160</v>
      </c>
      <c r="C197" s="5" t="s">
        <v>42</v>
      </c>
      <c r="D197" s="69" t="s">
        <v>79</v>
      </c>
      <c r="E197" s="70"/>
      <c r="F197" s="42"/>
      <c r="G197" s="61">
        <v>9.8582000000000001</v>
      </c>
      <c r="H197" s="7">
        <f>ROUND(J196*G197,2)</f>
        <v>0</v>
      </c>
      <c r="I197" s="46" t="str">
        <f>IF(ISBLANK('Modelo de oferta económica'!F197),"Es necesario completar el precio de esta partida, introduciendo un valor en la celda en naranja","")</f>
        <v>Es necesario completar el precio de esta partida, introduciendo un valor en la celda en naranja</v>
      </c>
    </row>
    <row r="198" spans="2:10" s="23" customFormat="1" ht="33" customHeight="1" thickBot="1" x14ac:dyDescent="0.4">
      <c r="B198" s="71" t="s">
        <v>161</v>
      </c>
      <c r="C198" s="72"/>
      <c r="D198" s="72"/>
      <c r="E198" s="72"/>
      <c r="F198" s="72"/>
      <c r="G198" s="72"/>
      <c r="H198" s="73"/>
    </row>
    <row r="199" spans="2:10" s="23" customFormat="1" ht="15" thickBot="1" x14ac:dyDescent="0.4">
      <c r="B199"/>
      <c r="C199"/>
      <c r="D199" s="9"/>
      <c r="E199"/>
      <c r="F199" s="24"/>
      <c r="G199"/>
      <c r="H199" s="20"/>
    </row>
    <row r="200" spans="2:10" s="23" customFormat="1" ht="15" thickBot="1" x14ac:dyDescent="0.4">
      <c r="B200" s="74" t="s">
        <v>1</v>
      </c>
      <c r="C200" s="75"/>
      <c r="D200" s="75"/>
      <c r="E200" s="76"/>
      <c r="F200" s="27" t="s">
        <v>2</v>
      </c>
      <c r="G200" s="3" t="s">
        <v>3</v>
      </c>
      <c r="H200" s="22" t="s">
        <v>4</v>
      </c>
      <c r="J200" s="45">
        <f>ROUND(F201,2)</f>
        <v>0</v>
      </c>
    </row>
    <row r="201" spans="2:10" s="23" customFormat="1" ht="15" thickBot="1" x14ac:dyDescent="0.4">
      <c r="B201" s="60" t="s">
        <v>162</v>
      </c>
      <c r="C201" s="5" t="s">
        <v>42</v>
      </c>
      <c r="D201" s="69" t="s">
        <v>163</v>
      </c>
      <c r="E201" s="70"/>
      <c r="F201" s="42"/>
      <c r="G201" s="61">
        <v>9.8582000000000001</v>
      </c>
      <c r="H201" s="7">
        <f>ROUND(J200*G201,2)</f>
        <v>0</v>
      </c>
      <c r="I201" s="46" t="str">
        <f>IF(ISBLANK('Modelo de oferta económica'!F201),"Es necesario completar el precio de esta partida, introduciendo un valor en la celda en naranja","")</f>
        <v>Es necesario completar el precio de esta partida, introduciendo un valor en la celda en naranja</v>
      </c>
    </row>
    <row r="202" spans="2:10" s="23" customFormat="1" ht="25.5" customHeight="1" thickBot="1" x14ac:dyDescent="0.4">
      <c r="B202" s="71" t="s">
        <v>164</v>
      </c>
      <c r="C202" s="72"/>
      <c r="D202" s="72"/>
      <c r="E202" s="72"/>
      <c r="F202" s="72"/>
      <c r="G202" s="72"/>
      <c r="H202" s="73"/>
    </row>
    <row r="203" spans="2:10" s="23" customFormat="1" ht="15" thickBot="1" x14ac:dyDescent="0.4">
      <c r="B203"/>
      <c r="C203"/>
      <c r="D203" s="9"/>
      <c r="E203"/>
      <c r="F203" s="24"/>
      <c r="G203"/>
      <c r="H203" s="20"/>
    </row>
    <row r="204" spans="2:10" s="23" customFormat="1" ht="15" thickBot="1" x14ac:dyDescent="0.4">
      <c r="B204" s="74" t="s">
        <v>1</v>
      </c>
      <c r="C204" s="75"/>
      <c r="D204" s="75"/>
      <c r="E204" s="76"/>
      <c r="F204" s="27" t="s">
        <v>2</v>
      </c>
      <c r="G204" s="3" t="s">
        <v>3</v>
      </c>
      <c r="H204" s="22" t="s">
        <v>4</v>
      </c>
      <c r="J204" s="45">
        <f>ROUND(F205,2)</f>
        <v>0</v>
      </c>
    </row>
    <row r="205" spans="2:10" s="23" customFormat="1" ht="15" thickBot="1" x14ac:dyDescent="0.4">
      <c r="B205" s="60" t="s">
        <v>165</v>
      </c>
      <c r="C205" s="5" t="s">
        <v>42</v>
      </c>
      <c r="D205" s="69" t="s">
        <v>80</v>
      </c>
      <c r="E205" s="70"/>
      <c r="F205" s="42"/>
      <c r="G205" s="61">
        <v>560.20000000000005</v>
      </c>
      <c r="H205" s="7">
        <f>ROUND(J204*G205,2)</f>
        <v>0</v>
      </c>
      <c r="I205" s="46" t="str">
        <f>IF(ISBLANK('Modelo de oferta económica'!F205),"Es necesario completar el precio de esta partida, introduciendo un valor en la celda en naranja","")</f>
        <v>Es necesario completar el precio de esta partida, introduciendo un valor en la celda en naranja</v>
      </c>
    </row>
    <row r="206" spans="2:10" s="23" customFormat="1" ht="32.25" customHeight="1" thickBot="1" x14ac:dyDescent="0.4">
      <c r="B206" s="71" t="s">
        <v>81</v>
      </c>
      <c r="C206" s="72"/>
      <c r="D206" s="72"/>
      <c r="E206" s="72"/>
      <c r="F206" s="72"/>
      <c r="G206" s="72"/>
      <c r="H206" s="73"/>
    </row>
    <row r="207" spans="2:10" s="23" customFormat="1" ht="15" thickBot="1" x14ac:dyDescent="0.4">
      <c r="B207"/>
      <c r="C207"/>
      <c r="D207" s="9"/>
      <c r="E207"/>
      <c r="F207" s="24"/>
      <c r="G207"/>
      <c r="H207" s="20"/>
    </row>
    <row r="208" spans="2:10" s="23" customFormat="1" ht="15" thickBot="1" x14ac:dyDescent="0.4">
      <c r="B208" s="74" t="s">
        <v>1</v>
      </c>
      <c r="C208" s="75"/>
      <c r="D208" s="75"/>
      <c r="E208" s="76"/>
      <c r="F208" s="27" t="s">
        <v>2</v>
      </c>
      <c r="G208" s="3" t="s">
        <v>3</v>
      </c>
      <c r="H208" s="22" t="s">
        <v>4</v>
      </c>
      <c r="J208" s="45">
        <f>ROUND(F209,2)</f>
        <v>0</v>
      </c>
    </row>
    <row r="209" spans="2:10" s="23" customFormat="1" ht="15" thickBot="1" x14ac:dyDescent="0.4">
      <c r="B209" s="60" t="s">
        <v>166</v>
      </c>
      <c r="C209" s="5" t="s">
        <v>42</v>
      </c>
      <c r="D209" s="69" t="s">
        <v>167</v>
      </c>
      <c r="E209" s="70"/>
      <c r="F209" s="42"/>
      <c r="G209" s="61">
        <v>560.20000000000005</v>
      </c>
      <c r="H209" s="7">
        <f>ROUND(J208*G209,2)</f>
        <v>0</v>
      </c>
      <c r="I209" s="46" t="str">
        <f>IF(ISBLANK('Modelo de oferta económica'!F209),"Es necesario completar el precio de esta partida, introduciendo un valor en la celda en naranja","")</f>
        <v>Es necesario completar el precio de esta partida, introduciendo un valor en la celda en naranja</v>
      </c>
    </row>
    <row r="210" spans="2:10" s="23" customFormat="1" ht="32.25" customHeight="1" thickBot="1" x14ac:dyDescent="0.4">
      <c r="B210" s="71" t="s">
        <v>168</v>
      </c>
      <c r="C210" s="72"/>
      <c r="D210" s="72"/>
      <c r="E210" s="72"/>
      <c r="F210" s="72"/>
      <c r="G210" s="72"/>
      <c r="H210" s="73"/>
    </row>
    <row r="211" spans="2:10" s="23" customFormat="1" ht="15" thickBot="1" x14ac:dyDescent="0.4">
      <c r="B211"/>
      <c r="C211"/>
      <c r="D211" s="9"/>
      <c r="E211"/>
      <c r="F211" s="24"/>
      <c r="G211"/>
      <c r="H211" s="20"/>
    </row>
    <row r="212" spans="2:10" s="23" customFormat="1" ht="15" thickBot="1" x14ac:dyDescent="0.4">
      <c r="B212" s="74" t="s">
        <v>1</v>
      </c>
      <c r="C212" s="75"/>
      <c r="D212" s="75"/>
      <c r="E212" s="76"/>
      <c r="F212" s="27" t="s">
        <v>2</v>
      </c>
      <c r="G212" s="3" t="s">
        <v>3</v>
      </c>
      <c r="H212" s="22" t="s">
        <v>4</v>
      </c>
      <c r="J212" s="45">
        <f>ROUND(F213,2)</f>
        <v>0</v>
      </c>
    </row>
    <row r="213" spans="2:10" s="23" customFormat="1" ht="15" thickBot="1" x14ac:dyDescent="0.4">
      <c r="B213" s="60" t="s">
        <v>169</v>
      </c>
      <c r="C213" s="5" t="s">
        <v>42</v>
      </c>
      <c r="D213" s="69" t="s">
        <v>82</v>
      </c>
      <c r="E213" s="70"/>
      <c r="F213" s="42"/>
      <c r="G213" s="61">
        <v>11.02</v>
      </c>
      <c r="H213" s="7">
        <f>ROUND(J212*G213,2)</f>
        <v>0</v>
      </c>
      <c r="I213" s="46" t="str">
        <f>IF(ISBLANK('Modelo de oferta económica'!F213),"Es necesario completar el precio de esta partida, introduciendo un valor en la celda en naranja","")</f>
        <v>Es necesario completar el precio de esta partida, introduciendo un valor en la celda en naranja</v>
      </c>
    </row>
    <row r="214" spans="2:10" s="23" customFormat="1" ht="39" customHeight="1" thickBot="1" x14ac:dyDescent="0.4">
      <c r="B214" s="71" t="s">
        <v>83</v>
      </c>
      <c r="C214" s="72"/>
      <c r="D214" s="72"/>
      <c r="E214" s="72"/>
      <c r="F214" s="72"/>
      <c r="G214" s="72"/>
      <c r="H214" s="73"/>
    </row>
    <row r="215" spans="2:10" s="23" customFormat="1" ht="15" thickBot="1" x14ac:dyDescent="0.4">
      <c r="B215"/>
      <c r="C215"/>
      <c r="D215" s="9"/>
      <c r="E215"/>
      <c r="F215" s="24"/>
      <c r="G215"/>
      <c r="H215" s="20"/>
    </row>
    <row r="216" spans="2:10" s="23" customFormat="1" ht="15" thickBot="1" x14ac:dyDescent="0.4">
      <c r="B216" s="74" t="s">
        <v>1</v>
      </c>
      <c r="C216" s="75"/>
      <c r="D216" s="75"/>
      <c r="E216" s="76"/>
      <c r="F216" s="27" t="s">
        <v>2</v>
      </c>
      <c r="G216" s="3" t="s">
        <v>3</v>
      </c>
      <c r="H216" s="22" t="s">
        <v>4</v>
      </c>
      <c r="J216" s="45">
        <f>ROUND(F217,2)</f>
        <v>0</v>
      </c>
    </row>
    <row r="217" spans="2:10" s="23" customFormat="1" ht="15" thickBot="1" x14ac:dyDescent="0.4">
      <c r="B217" s="60" t="s">
        <v>170</v>
      </c>
      <c r="C217" s="5" t="s">
        <v>42</v>
      </c>
      <c r="D217" s="69" t="s">
        <v>171</v>
      </c>
      <c r="E217" s="70"/>
      <c r="F217" s="42"/>
      <c r="G217" s="61">
        <v>11.02</v>
      </c>
      <c r="H217" s="7">
        <f>ROUND(J216*G217,2)</f>
        <v>0</v>
      </c>
      <c r="I217" s="46" t="str">
        <f>IF(ISBLANK('Modelo de oferta económica'!F217),"Es necesario completar el precio de esta partida, introduciendo un valor en la celda en naranja","")</f>
        <v>Es necesario completar el precio de esta partida, introduciendo un valor en la celda en naranja</v>
      </c>
    </row>
    <row r="218" spans="2:10" s="23" customFormat="1" ht="37.5" customHeight="1" thickBot="1" x14ac:dyDescent="0.4">
      <c r="B218" s="71" t="s">
        <v>172</v>
      </c>
      <c r="C218" s="72"/>
      <c r="D218" s="72"/>
      <c r="E218" s="72"/>
      <c r="F218" s="72"/>
      <c r="G218" s="72"/>
      <c r="H218" s="73"/>
    </row>
    <row r="219" spans="2:10" s="23" customFormat="1" ht="15" thickBot="1" x14ac:dyDescent="0.4">
      <c r="B219"/>
      <c r="C219"/>
      <c r="D219" s="9"/>
      <c r="E219"/>
      <c r="F219" s="24"/>
      <c r="G219"/>
      <c r="H219" s="20"/>
    </row>
    <row r="220" spans="2:10" s="23" customFormat="1" ht="15" thickBot="1" x14ac:dyDescent="0.4">
      <c r="B220" s="74" t="s">
        <v>1</v>
      </c>
      <c r="C220" s="75"/>
      <c r="D220" s="75"/>
      <c r="E220" s="76"/>
      <c r="F220" s="27" t="s">
        <v>2</v>
      </c>
      <c r="G220" s="3" t="s">
        <v>3</v>
      </c>
      <c r="H220" s="22" t="s">
        <v>4</v>
      </c>
      <c r="J220" s="45">
        <f>ROUND(F221,2)</f>
        <v>0</v>
      </c>
    </row>
    <row r="221" spans="2:10" s="23" customFormat="1" ht="15" thickBot="1" x14ac:dyDescent="0.4">
      <c r="B221" s="60" t="s">
        <v>173</v>
      </c>
      <c r="C221" s="5" t="s">
        <v>42</v>
      </c>
      <c r="D221" s="69" t="s">
        <v>84</v>
      </c>
      <c r="E221" s="70"/>
      <c r="F221" s="42"/>
      <c r="G221" s="61">
        <v>1</v>
      </c>
      <c r="H221" s="7">
        <f>ROUND(J220*G221,2)</f>
        <v>0</v>
      </c>
      <c r="I221" s="46" t="str">
        <f>IF(ISBLANK('Modelo de oferta económica'!F221),"Es necesario completar el precio de esta partida, introduciendo un valor en la celda en naranja","")</f>
        <v>Es necesario completar el precio de esta partida, introduciendo un valor en la celda en naranja</v>
      </c>
    </row>
    <row r="222" spans="2:10" s="23" customFormat="1" ht="33" customHeight="1" thickBot="1" x14ac:dyDescent="0.4">
      <c r="B222" s="71" t="s">
        <v>174</v>
      </c>
      <c r="C222" s="72"/>
      <c r="D222" s="72"/>
      <c r="E222" s="72"/>
      <c r="F222" s="72"/>
      <c r="G222" s="72"/>
      <c r="H222" s="73"/>
    </row>
    <row r="223" spans="2:10" s="23" customFormat="1" ht="15" thickBot="1" x14ac:dyDescent="0.4">
      <c r="B223"/>
      <c r="C223"/>
      <c r="D223" s="9"/>
      <c r="E223"/>
      <c r="F223" s="24"/>
      <c r="G223"/>
      <c r="H223" s="20"/>
    </row>
    <row r="224" spans="2:10" s="23" customFormat="1" ht="15" thickBot="1" x14ac:dyDescent="0.4">
      <c r="B224" s="74" t="s">
        <v>1</v>
      </c>
      <c r="C224" s="75"/>
      <c r="D224" s="75"/>
      <c r="E224" s="76"/>
      <c r="F224" s="27" t="s">
        <v>2</v>
      </c>
      <c r="G224" s="3" t="s">
        <v>3</v>
      </c>
      <c r="H224" s="22" t="s">
        <v>4</v>
      </c>
      <c r="J224" s="45">
        <f>ROUND(F225,2)</f>
        <v>0</v>
      </c>
    </row>
    <row r="225" spans="2:10" s="23" customFormat="1" ht="15" thickBot="1" x14ac:dyDescent="0.4">
      <c r="B225" s="60" t="s">
        <v>175</v>
      </c>
      <c r="C225" s="5" t="s">
        <v>42</v>
      </c>
      <c r="D225" s="69" t="s">
        <v>176</v>
      </c>
      <c r="E225" s="70"/>
      <c r="F225" s="42"/>
      <c r="G225" s="61">
        <v>1</v>
      </c>
      <c r="H225" s="7">
        <f>ROUND(J224*G225,2)</f>
        <v>0</v>
      </c>
      <c r="I225" s="46" t="str">
        <f>IF(ISBLANK('Modelo de oferta económica'!F225),"Es necesario completar el precio de esta partida, introduciendo un valor en la celda en naranja","")</f>
        <v>Es necesario completar el precio de esta partida, introduciendo un valor en la celda en naranja</v>
      </c>
    </row>
    <row r="226" spans="2:10" s="23" customFormat="1" ht="36.75" customHeight="1" thickBot="1" x14ac:dyDescent="0.4">
      <c r="B226" s="71" t="s">
        <v>177</v>
      </c>
      <c r="C226" s="72"/>
      <c r="D226" s="72"/>
      <c r="E226" s="72"/>
      <c r="F226" s="72"/>
      <c r="G226" s="72"/>
      <c r="H226" s="73"/>
    </row>
    <row r="227" spans="2:10" s="23" customFormat="1" ht="15" thickBot="1" x14ac:dyDescent="0.4">
      <c r="B227"/>
      <c r="C227"/>
      <c r="D227" s="9"/>
      <c r="E227"/>
      <c r="F227" s="24"/>
      <c r="G227"/>
      <c r="H227" s="20"/>
    </row>
    <row r="228" spans="2:10" ht="15" thickBot="1" x14ac:dyDescent="0.4">
      <c r="B228" s="120" t="s">
        <v>178</v>
      </c>
      <c r="C228" s="121"/>
      <c r="D228" s="122" t="s">
        <v>11</v>
      </c>
      <c r="E228" s="123"/>
      <c r="F228" s="123"/>
      <c r="G228" s="123"/>
      <c r="H228" s="21">
        <f>H231</f>
        <v>0</v>
      </c>
      <c r="I228" s="43">
        <f xml:space="preserve"> COUNTIF(I229:I233,"Es necesario completar el precio de esta partida, introduciendo un valor en la celda en naranja")</f>
        <v>1</v>
      </c>
    </row>
    <row r="229" spans="2:10" ht="9.9" customHeight="1" thickBot="1" x14ac:dyDescent="0.4">
      <c r="D229" s="9"/>
      <c r="E229"/>
      <c r="F229" s="24"/>
      <c r="G229"/>
      <c r="H229" s="1"/>
    </row>
    <row r="230" spans="2:10" ht="15" thickBot="1" x14ac:dyDescent="0.4">
      <c r="B230" s="74" t="s">
        <v>1</v>
      </c>
      <c r="C230" s="75"/>
      <c r="D230" s="75"/>
      <c r="E230" s="76"/>
      <c r="F230" s="27" t="s">
        <v>2</v>
      </c>
      <c r="G230" s="3" t="s">
        <v>3</v>
      </c>
      <c r="H230" s="22" t="s">
        <v>4</v>
      </c>
      <c r="J230" s="45">
        <f>ROUND(F231,2)</f>
        <v>0</v>
      </c>
    </row>
    <row r="231" spans="2:10" ht="15" thickBot="1" x14ac:dyDescent="0.4">
      <c r="B231" s="60" t="s">
        <v>179</v>
      </c>
      <c r="C231" s="5" t="s">
        <v>48</v>
      </c>
      <c r="D231" s="69" t="s">
        <v>85</v>
      </c>
      <c r="E231" s="70"/>
      <c r="F231" s="42"/>
      <c r="G231" s="61">
        <v>1</v>
      </c>
      <c r="H231" s="7">
        <f>ROUND(J230*G231,2)</f>
        <v>0</v>
      </c>
      <c r="I231" s="46" t="str">
        <f>IF(ISBLANK('Modelo de oferta económica'!F231),"Es necesario completar el precio de esta partida, introduciendo un valor en la celda en naranja","")</f>
        <v>Es necesario completar el precio de esta partida, introduciendo un valor en la celda en naranja</v>
      </c>
    </row>
    <row r="232" spans="2:10" ht="37.5" customHeight="1" thickBot="1" x14ac:dyDescent="0.4">
      <c r="B232" s="71" t="s">
        <v>180</v>
      </c>
      <c r="C232" s="72"/>
      <c r="D232" s="72"/>
      <c r="E232" s="72"/>
      <c r="F232" s="72"/>
      <c r="G232" s="72"/>
      <c r="H232" s="73"/>
    </row>
    <row r="233" spans="2:10" s="23" customFormat="1" x14ac:dyDescent="0.35"/>
    <row r="234" spans="2:10" s="23" customFormat="1" x14ac:dyDescent="0.35"/>
    <row r="235" spans="2:10" s="23" customFormat="1" x14ac:dyDescent="0.35"/>
    <row r="236" spans="2:10" s="23" customFormat="1" x14ac:dyDescent="0.35"/>
    <row r="237" spans="2:10" s="23" customFormat="1" x14ac:dyDescent="0.35"/>
    <row r="238" spans="2:10" s="23" customFormat="1" x14ac:dyDescent="0.35"/>
    <row r="239" spans="2:10" s="23" customFormat="1" x14ac:dyDescent="0.35"/>
    <row r="240" spans="2:10" s="23" customFormat="1" x14ac:dyDescent="0.35"/>
    <row r="241" s="23" customFormat="1" x14ac:dyDescent="0.35"/>
    <row r="242" s="23" customFormat="1" x14ac:dyDescent="0.35"/>
    <row r="243" s="23" customFormat="1" x14ac:dyDescent="0.35"/>
    <row r="244" s="23" customFormat="1" x14ac:dyDescent="0.35"/>
    <row r="245" s="23" customFormat="1" x14ac:dyDescent="0.35"/>
    <row r="246" s="23" customFormat="1" x14ac:dyDescent="0.35"/>
    <row r="247" s="23" customFormat="1" x14ac:dyDescent="0.35"/>
    <row r="248" s="23" customFormat="1" x14ac:dyDescent="0.35"/>
    <row r="249" s="23" customFormat="1" x14ac:dyDescent="0.35"/>
    <row r="250" s="23" customFormat="1" x14ac:dyDescent="0.35"/>
    <row r="251" s="23" customFormat="1" x14ac:dyDescent="0.35"/>
    <row r="252" s="23" customFormat="1" x14ac:dyDescent="0.35"/>
    <row r="253" s="23" customFormat="1" x14ac:dyDescent="0.35"/>
    <row r="254" s="23" customFormat="1" x14ac:dyDescent="0.35"/>
    <row r="255" s="23" customFormat="1" x14ac:dyDescent="0.35"/>
    <row r="256" s="23" customFormat="1" x14ac:dyDescent="0.35"/>
    <row r="257" s="23" customFormat="1" x14ac:dyDescent="0.35"/>
    <row r="258" s="23" customFormat="1" x14ac:dyDescent="0.35"/>
    <row r="259" s="23" customFormat="1" x14ac:dyDescent="0.35"/>
    <row r="260" s="23" customFormat="1" x14ac:dyDescent="0.35"/>
    <row r="261" s="23" customFormat="1" x14ac:dyDescent="0.35"/>
    <row r="262" s="23" customFormat="1" x14ac:dyDescent="0.35"/>
    <row r="263" s="23" customFormat="1" x14ac:dyDescent="0.35"/>
    <row r="264" s="23" customFormat="1" x14ac:dyDescent="0.35"/>
    <row r="265" s="23" customFormat="1" x14ac:dyDescent="0.35"/>
    <row r="266" s="23" customFormat="1" x14ac:dyDescent="0.35"/>
    <row r="267" s="23" customFormat="1" x14ac:dyDescent="0.35"/>
    <row r="268" s="23" customFormat="1" x14ac:dyDescent="0.35"/>
    <row r="269" s="23" customFormat="1" x14ac:dyDescent="0.35"/>
    <row r="270" s="23" customFormat="1" x14ac:dyDescent="0.35"/>
    <row r="271" s="23" customFormat="1" x14ac:dyDescent="0.35"/>
    <row r="272" s="23" customFormat="1" x14ac:dyDescent="0.35"/>
    <row r="273" s="23" customFormat="1" x14ac:dyDescent="0.35"/>
    <row r="274" s="23" customFormat="1" x14ac:dyDescent="0.35"/>
    <row r="275" s="23" customFormat="1" x14ac:dyDescent="0.35"/>
    <row r="276" s="23" customFormat="1" x14ac:dyDescent="0.35"/>
    <row r="277" s="23" customFormat="1" x14ac:dyDescent="0.35"/>
    <row r="278" s="23" customFormat="1" x14ac:dyDescent="0.35"/>
    <row r="279" s="23" customFormat="1" x14ac:dyDescent="0.35"/>
    <row r="280" s="23" customFormat="1" x14ac:dyDescent="0.35"/>
    <row r="281" s="23" customFormat="1" x14ac:dyDescent="0.35"/>
    <row r="282" s="23" customFormat="1" x14ac:dyDescent="0.35"/>
    <row r="283" s="23" customFormat="1" x14ac:dyDescent="0.35"/>
    <row r="284" s="23" customFormat="1" x14ac:dyDescent="0.35"/>
    <row r="285" s="23" customFormat="1" x14ac:dyDescent="0.35"/>
    <row r="286" s="23" customFormat="1" x14ac:dyDescent="0.35"/>
    <row r="287" s="23" customFormat="1" x14ac:dyDescent="0.35"/>
    <row r="288" s="23" customFormat="1" x14ac:dyDescent="0.35"/>
    <row r="289" s="23" customFormat="1" x14ac:dyDescent="0.35"/>
    <row r="290" s="23" customFormat="1" x14ac:dyDescent="0.35"/>
    <row r="291" s="23" customFormat="1" x14ac:dyDescent="0.35"/>
    <row r="292" s="23" customFormat="1" x14ac:dyDescent="0.35"/>
    <row r="293" s="23" customFormat="1" x14ac:dyDescent="0.35"/>
    <row r="294" s="23" customFormat="1" x14ac:dyDescent="0.35"/>
    <row r="295" s="23" customFormat="1" x14ac:dyDescent="0.35"/>
    <row r="296" s="23" customFormat="1" x14ac:dyDescent="0.35"/>
    <row r="297" s="23" customFormat="1" x14ac:dyDescent="0.35"/>
    <row r="298" s="23" customFormat="1" x14ac:dyDescent="0.35"/>
    <row r="299" s="23" customFormat="1" x14ac:dyDescent="0.35"/>
    <row r="300" s="23" customFormat="1" x14ac:dyDescent="0.35"/>
    <row r="301" s="23" customFormat="1" x14ac:dyDescent="0.35"/>
    <row r="302" s="23" customFormat="1" x14ac:dyDescent="0.35"/>
    <row r="303" s="23" customFormat="1" x14ac:dyDescent="0.35"/>
    <row r="304" s="23" customFormat="1" x14ac:dyDescent="0.35"/>
    <row r="305" s="23" customFormat="1" x14ac:dyDescent="0.35"/>
    <row r="306" s="23" customFormat="1" x14ac:dyDescent="0.35"/>
    <row r="307" s="23" customFormat="1" x14ac:dyDescent="0.35"/>
    <row r="308" s="23" customFormat="1" x14ac:dyDescent="0.35"/>
    <row r="309" s="23" customFormat="1" x14ac:dyDescent="0.35"/>
    <row r="310" s="23" customFormat="1" x14ac:dyDescent="0.35"/>
    <row r="311" s="23" customFormat="1" x14ac:dyDescent="0.35"/>
    <row r="312" s="23" customFormat="1" x14ac:dyDescent="0.35"/>
    <row r="313" s="23" customFormat="1" x14ac:dyDescent="0.35"/>
    <row r="314" s="23" customFormat="1" x14ac:dyDescent="0.35"/>
    <row r="315" s="23" customFormat="1" x14ac:dyDescent="0.35"/>
    <row r="316" s="23" customFormat="1" x14ac:dyDescent="0.35"/>
    <row r="317" s="23" customFormat="1" x14ac:dyDescent="0.35"/>
    <row r="318" s="23" customFormat="1" x14ac:dyDescent="0.35"/>
    <row r="319" s="23" customFormat="1" x14ac:dyDescent="0.35"/>
    <row r="320" s="23" customFormat="1" x14ac:dyDescent="0.35"/>
    <row r="321" s="23" customFormat="1" x14ac:dyDescent="0.35"/>
    <row r="322" s="23" customFormat="1" x14ac:dyDescent="0.35"/>
    <row r="323" s="23" customFormat="1" x14ac:dyDescent="0.35"/>
    <row r="324" s="23" customFormat="1" x14ac:dyDescent="0.35"/>
    <row r="325" s="23" customFormat="1" x14ac:dyDescent="0.35"/>
    <row r="326" s="23" customFormat="1" x14ac:dyDescent="0.35"/>
    <row r="327" s="23" customFormat="1" x14ac:dyDescent="0.35"/>
    <row r="328" s="23" customFormat="1" x14ac:dyDescent="0.35"/>
    <row r="329" s="23" customFormat="1" x14ac:dyDescent="0.35"/>
    <row r="330" s="23" customFormat="1" x14ac:dyDescent="0.35"/>
    <row r="331" s="23" customFormat="1" x14ac:dyDescent="0.35"/>
    <row r="332" s="23" customFormat="1" x14ac:dyDescent="0.35"/>
    <row r="333" s="23" customFormat="1" x14ac:dyDescent="0.35"/>
    <row r="334" s="23" customFormat="1" x14ac:dyDescent="0.35"/>
    <row r="335" s="23" customFormat="1" x14ac:dyDescent="0.35"/>
    <row r="336" s="23" customFormat="1" x14ac:dyDescent="0.35"/>
    <row r="337" s="23" customFormat="1" x14ac:dyDescent="0.35"/>
    <row r="338" s="23" customFormat="1" x14ac:dyDescent="0.35"/>
    <row r="339" s="23" customFormat="1" x14ac:dyDescent="0.35"/>
    <row r="340" s="23" customFormat="1" x14ac:dyDescent="0.35"/>
    <row r="341" s="23" customFormat="1" x14ac:dyDescent="0.35"/>
    <row r="342" s="23" customFormat="1" x14ac:dyDescent="0.35"/>
    <row r="343" s="23" customFormat="1" x14ac:dyDescent="0.35"/>
    <row r="344" s="23" customFormat="1" x14ac:dyDescent="0.35"/>
    <row r="345" s="23" customFormat="1" x14ac:dyDescent="0.35"/>
    <row r="346" s="23" customFormat="1" x14ac:dyDescent="0.35"/>
    <row r="347" s="23" customFormat="1" x14ac:dyDescent="0.35"/>
    <row r="348" s="23" customFormat="1" x14ac:dyDescent="0.35"/>
    <row r="349" s="23" customFormat="1" x14ac:dyDescent="0.35"/>
    <row r="350" s="23" customFormat="1" x14ac:dyDescent="0.35"/>
    <row r="351" s="23" customFormat="1" x14ac:dyDescent="0.35"/>
    <row r="352" s="23" customFormat="1" x14ac:dyDescent="0.35"/>
    <row r="353" s="23" customFormat="1" x14ac:dyDescent="0.35"/>
    <row r="354" s="23" customFormat="1" x14ac:dyDescent="0.35"/>
    <row r="355" s="23" customFormat="1" x14ac:dyDescent="0.35"/>
    <row r="356" s="23" customFormat="1" x14ac:dyDescent="0.35"/>
    <row r="357" s="23" customFormat="1" x14ac:dyDescent="0.35"/>
    <row r="358" s="23" customFormat="1" x14ac:dyDescent="0.35"/>
    <row r="359" s="23" customFormat="1" x14ac:dyDescent="0.35"/>
    <row r="360" s="23" customFormat="1" x14ac:dyDescent="0.35"/>
    <row r="361" s="23" customFormat="1" x14ac:dyDescent="0.35"/>
    <row r="362" s="23" customFormat="1" x14ac:dyDescent="0.35"/>
    <row r="363" s="23" customFormat="1" x14ac:dyDescent="0.35"/>
    <row r="364" s="23" customFormat="1" x14ac:dyDescent="0.35"/>
    <row r="365" s="23" customFormat="1" x14ac:dyDescent="0.35"/>
    <row r="366" s="23" customFormat="1" x14ac:dyDescent="0.35"/>
    <row r="367" s="23" customFormat="1" x14ac:dyDescent="0.35"/>
    <row r="368" s="23" customFormat="1" x14ac:dyDescent="0.35"/>
    <row r="369" s="23" customFormat="1" x14ac:dyDescent="0.35"/>
    <row r="370" s="23" customFormat="1" x14ac:dyDescent="0.35"/>
    <row r="371" s="23" customFormat="1" x14ac:dyDescent="0.35"/>
    <row r="372" s="23" customFormat="1" x14ac:dyDescent="0.35"/>
    <row r="373" s="23" customFormat="1" x14ac:dyDescent="0.35"/>
    <row r="374" s="23" customFormat="1" x14ac:dyDescent="0.35"/>
    <row r="375" s="23" customFormat="1" x14ac:dyDescent="0.35"/>
    <row r="376" s="23" customFormat="1" x14ac:dyDescent="0.35"/>
    <row r="377" s="23" customFormat="1" x14ac:dyDescent="0.35"/>
    <row r="378" s="23" customFormat="1" x14ac:dyDescent="0.35"/>
    <row r="379" s="23" customFormat="1" x14ac:dyDescent="0.35"/>
    <row r="380" s="23" customFormat="1" x14ac:dyDescent="0.35"/>
    <row r="381" s="23" customFormat="1" x14ac:dyDescent="0.35"/>
    <row r="382" s="23" customFormat="1" x14ac:dyDescent="0.35"/>
    <row r="383" s="23" customFormat="1" x14ac:dyDescent="0.35"/>
    <row r="384" s="23" customFormat="1" x14ac:dyDescent="0.35"/>
    <row r="385" s="23" customFormat="1" x14ac:dyDescent="0.35"/>
    <row r="386" s="23" customFormat="1" x14ac:dyDescent="0.35"/>
    <row r="387" s="23" customFormat="1" x14ac:dyDescent="0.35"/>
    <row r="388" s="23" customFormat="1" x14ac:dyDescent="0.35"/>
    <row r="389" s="23" customFormat="1" x14ac:dyDescent="0.35"/>
    <row r="390" s="23" customFormat="1" x14ac:dyDescent="0.35"/>
    <row r="391" s="23" customFormat="1" x14ac:dyDescent="0.35"/>
    <row r="392" s="23" customFormat="1" x14ac:dyDescent="0.35"/>
    <row r="393" s="23" customFormat="1" x14ac:dyDescent="0.35"/>
    <row r="394" s="23" customFormat="1" x14ac:dyDescent="0.35"/>
    <row r="395" s="23" customFormat="1" x14ac:dyDescent="0.35"/>
    <row r="396" s="23" customFormat="1" x14ac:dyDescent="0.35"/>
    <row r="397" s="23" customFormat="1" x14ac:dyDescent="0.35"/>
    <row r="398" s="23" customFormat="1" x14ac:dyDescent="0.35"/>
    <row r="399" s="23" customFormat="1" x14ac:dyDescent="0.35"/>
    <row r="400" s="23" customFormat="1" x14ac:dyDescent="0.35"/>
    <row r="401" s="23" customFormat="1" x14ac:dyDescent="0.35"/>
    <row r="402" s="23" customFormat="1" x14ac:dyDescent="0.35"/>
    <row r="403" s="23" customFormat="1" x14ac:dyDescent="0.35"/>
    <row r="404" s="23" customFormat="1" x14ac:dyDescent="0.35"/>
    <row r="405" s="23" customFormat="1" x14ac:dyDescent="0.35"/>
    <row r="406" s="23" customFormat="1" x14ac:dyDescent="0.35"/>
    <row r="407" s="23" customFormat="1" x14ac:dyDescent="0.35"/>
    <row r="408" s="23" customFormat="1" x14ac:dyDescent="0.35"/>
    <row r="409" s="23" customFormat="1" x14ac:dyDescent="0.35"/>
    <row r="410" s="23" customFormat="1" x14ac:dyDescent="0.35"/>
    <row r="411" s="23" customFormat="1" x14ac:dyDescent="0.35"/>
    <row r="412" s="23" customFormat="1" x14ac:dyDescent="0.35"/>
    <row r="413" s="23" customFormat="1" x14ac:dyDescent="0.35"/>
    <row r="414" s="23" customFormat="1" x14ac:dyDescent="0.35"/>
    <row r="415" s="23" customFormat="1" x14ac:dyDescent="0.35"/>
    <row r="416" s="23" customFormat="1" x14ac:dyDescent="0.35"/>
    <row r="417" s="23" customFormat="1" x14ac:dyDescent="0.35"/>
    <row r="418" s="23" customFormat="1" x14ac:dyDescent="0.35"/>
    <row r="419" s="23" customFormat="1" x14ac:dyDescent="0.35"/>
    <row r="420" s="23" customFormat="1" x14ac:dyDescent="0.35"/>
    <row r="421" s="23" customFormat="1" x14ac:dyDescent="0.35"/>
    <row r="422" s="23" customFormat="1" x14ac:dyDescent="0.35"/>
    <row r="423" s="23" customFormat="1" x14ac:dyDescent="0.35"/>
    <row r="424" s="23" customFormat="1" x14ac:dyDescent="0.35"/>
    <row r="425" s="23" customFormat="1" x14ac:dyDescent="0.35"/>
    <row r="426" s="23" customFormat="1" x14ac:dyDescent="0.35"/>
    <row r="427" s="23" customFormat="1" x14ac:dyDescent="0.35"/>
    <row r="428" s="23" customFormat="1" x14ac:dyDescent="0.35"/>
    <row r="429" s="23" customFormat="1" x14ac:dyDescent="0.35"/>
    <row r="430" s="23" customFormat="1" x14ac:dyDescent="0.35"/>
    <row r="431" s="23" customFormat="1" x14ac:dyDescent="0.35"/>
    <row r="432" s="23" customFormat="1" x14ac:dyDescent="0.35"/>
    <row r="433" s="23" customFormat="1" x14ac:dyDescent="0.35"/>
    <row r="434" s="23" customFormat="1" x14ac:dyDescent="0.35"/>
    <row r="435" s="23" customFormat="1" x14ac:dyDescent="0.35"/>
    <row r="436" s="23" customFormat="1" x14ac:dyDescent="0.35"/>
    <row r="437" s="23" customFormat="1" x14ac:dyDescent="0.35"/>
    <row r="438" s="23" customFormat="1" x14ac:dyDescent="0.35"/>
    <row r="439" s="23" customFormat="1" x14ac:dyDescent="0.35"/>
    <row r="440" s="23" customFormat="1" x14ac:dyDescent="0.35"/>
    <row r="441" s="23" customFormat="1" x14ac:dyDescent="0.35"/>
    <row r="442" s="23" customFormat="1" x14ac:dyDescent="0.35"/>
    <row r="443" s="23" customFormat="1" x14ac:dyDescent="0.35"/>
    <row r="444" s="23" customFormat="1" x14ac:dyDescent="0.35"/>
    <row r="445" s="23" customFormat="1" x14ac:dyDescent="0.35"/>
    <row r="446" s="23" customFormat="1" x14ac:dyDescent="0.35"/>
    <row r="447" s="23" customFormat="1" x14ac:dyDescent="0.35"/>
    <row r="448" s="23" customFormat="1" x14ac:dyDescent="0.35"/>
    <row r="449" s="23" customFormat="1" x14ac:dyDescent="0.35"/>
    <row r="450" s="23" customFormat="1" x14ac:dyDescent="0.35"/>
    <row r="451" s="23" customFormat="1" x14ac:dyDescent="0.35"/>
    <row r="452" s="23" customFormat="1" x14ac:dyDescent="0.35"/>
    <row r="453" s="23" customFormat="1" x14ac:dyDescent="0.35"/>
    <row r="454" s="23" customFormat="1" x14ac:dyDescent="0.35"/>
    <row r="455" s="23" customFormat="1" x14ac:dyDescent="0.35"/>
    <row r="456" s="23" customFormat="1" x14ac:dyDescent="0.35"/>
    <row r="457" s="23" customFormat="1" x14ac:dyDescent="0.35"/>
    <row r="458" s="23" customFormat="1" x14ac:dyDescent="0.35"/>
    <row r="459" s="23" customFormat="1" x14ac:dyDescent="0.35"/>
    <row r="460" s="23" customFormat="1" x14ac:dyDescent="0.35"/>
    <row r="461" s="23" customFormat="1" x14ac:dyDescent="0.35"/>
    <row r="462" s="23" customFormat="1" x14ac:dyDescent="0.35"/>
    <row r="463" s="23" customFormat="1" x14ac:dyDescent="0.35"/>
    <row r="464" s="23" customFormat="1" x14ac:dyDescent="0.35"/>
    <row r="465" s="23" customFormat="1" x14ac:dyDescent="0.35"/>
    <row r="466" s="23" customFormat="1" x14ac:dyDescent="0.35"/>
    <row r="467" s="23" customFormat="1" x14ac:dyDescent="0.35"/>
    <row r="468" s="23" customFormat="1" x14ac:dyDescent="0.35"/>
    <row r="469" s="23" customFormat="1" x14ac:dyDescent="0.35"/>
    <row r="470" s="23" customFormat="1" x14ac:dyDescent="0.35"/>
    <row r="471" s="23" customFormat="1" x14ac:dyDescent="0.35"/>
    <row r="472" s="23" customFormat="1" x14ac:dyDescent="0.35"/>
    <row r="473" s="23" customFormat="1" x14ac:dyDescent="0.35"/>
    <row r="474" s="23" customFormat="1" x14ac:dyDescent="0.35"/>
    <row r="475" s="23" customFormat="1" x14ac:dyDescent="0.35"/>
    <row r="476" s="23" customFormat="1" x14ac:dyDescent="0.35"/>
    <row r="477" s="23" customFormat="1" x14ac:dyDescent="0.35"/>
    <row r="478" s="23" customFormat="1" x14ac:dyDescent="0.35"/>
    <row r="479" s="23" customFormat="1" x14ac:dyDescent="0.35"/>
    <row r="480" s="23" customFormat="1" x14ac:dyDescent="0.35"/>
    <row r="481" s="23" customFormat="1" x14ac:dyDescent="0.35"/>
    <row r="482" s="23" customFormat="1" x14ac:dyDescent="0.35"/>
    <row r="483" s="23" customFormat="1" x14ac:dyDescent="0.35"/>
    <row r="484" s="23" customFormat="1" x14ac:dyDescent="0.35"/>
    <row r="485" s="23" customFormat="1" x14ac:dyDescent="0.35"/>
    <row r="486" s="23" customFormat="1" x14ac:dyDescent="0.35"/>
    <row r="487" s="23" customFormat="1" x14ac:dyDescent="0.35"/>
    <row r="488" s="23" customFormat="1" x14ac:dyDescent="0.35"/>
    <row r="489" s="23" customFormat="1" x14ac:dyDescent="0.35"/>
    <row r="490" s="23" customFormat="1" x14ac:dyDescent="0.35"/>
    <row r="491" s="23" customFormat="1" x14ac:dyDescent="0.35"/>
    <row r="492" s="23" customFormat="1" x14ac:dyDescent="0.35"/>
    <row r="493" s="23" customFormat="1" x14ac:dyDescent="0.35"/>
    <row r="494" s="23" customFormat="1" x14ac:dyDescent="0.35"/>
    <row r="495" s="23" customFormat="1" x14ac:dyDescent="0.35"/>
    <row r="496" s="23" customFormat="1" x14ac:dyDescent="0.35"/>
    <row r="497" s="23" customFormat="1" x14ac:dyDescent="0.35"/>
    <row r="498" s="23" customFormat="1" x14ac:dyDescent="0.35"/>
    <row r="499" s="23" customFormat="1" x14ac:dyDescent="0.35"/>
    <row r="500" s="23" customFormat="1" x14ac:dyDescent="0.35"/>
    <row r="501" s="23" customFormat="1" x14ac:dyDescent="0.35"/>
    <row r="502" s="23" customFormat="1" x14ac:dyDescent="0.35"/>
    <row r="503" s="23" customFormat="1" x14ac:dyDescent="0.35"/>
    <row r="504" s="23" customFormat="1" x14ac:dyDescent="0.35"/>
    <row r="505" s="23" customFormat="1" x14ac:dyDescent="0.35"/>
    <row r="506" s="23" customFormat="1" x14ac:dyDescent="0.35"/>
    <row r="507" s="23" customFormat="1" x14ac:dyDescent="0.35"/>
    <row r="508" s="23" customFormat="1" x14ac:dyDescent="0.35"/>
    <row r="509" s="23" customFormat="1" x14ac:dyDescent="0.35"/>
    <row r="510" s="23" customFormat="1" x14ac:dyDescent="0.35"/>
    <row r="511" s="23" customFormat="1" x14ac:dyDescent="0.35"/>
    <row r="512" s="23" customFormat="1" x14ac:dyDescent="0.35"/>
    <row r="513" s="23" customFormat="1" x14ac:dyDescent="0.35"/>
    <row r="514" s="23" customFormat="1" x14ac:dyDescent="0.35"/>
    <row r="515" s="23" customFormat="1" x14ac:dyDescent="0.35"/>
    <row r="516" s="23" customFormat="1" x14ac:dyDescent="0.35"/>
    <row r="517" s="23" customFormat="1" x14ac:dyDescent="0.35"/>
    <row r="518" s="23" customFormat="1" x14ac:dyDescent="0.35"/>
    <row r="519" s="23" customFormat="1" x14ac:dyDescent="0.35"/>
    <row r="520" s="23" customFormat="1" x14ac:dyDescent="0.35"/>
    <row r="521" s="23" customFormat="1" x14ac:dyDescent="0.35"/>
    <row r="522" s="23" customFormat="1" x14ac:dyDescent="0.35"/>
    <row r="523" s="23" customFormat="1" x14ac:dyDescent="0.35"/>
    <row r="524" s="23" customFormat="1" x14ac:dyDescent="0.35"/>
    <row r="525" s="23" customFormat="1" x14ac:dyDescent="0.35"/>
    <row r="526" s="23" customFormat="1" x14ac:dyDescent="0.35"/>
    <row r="527" s="23" customFormat="1" x14ac:dyDescent="0.35"/>
    <row r="528" s="23" customFormat="1" x14ac:dyDescent="0.35"/>
    <row r="529" s="23" customFormat="1" x14ac:dyDescent="0.35"/>
    <row r="530" s="23" customFormat="1" x14ac:dyDescent="0.35"/>
    <row r="531" s="23" customFormat="1" x14ac:dyDescent="0.35"/>
    <row r="532" s="23" customFormat="1" x14ac:dyDescent="0.35"/>
    <row r="533" s="23" customFormat="1" x14ac:dyDescent="0.35"/>
    <row r="534" s="23" customFormat="1" x14ac:dyDescent="0.35"/>
    <row r="535" s="23" customFormat="1" x14ac:dyDescent="0.35"/>
    <row r="536" s="23" customFormat="1" x14ac:dyDescent="0.35"/>
    <row r="537" s="23" customFormat="1" x14ac:dyDescent="0.35"/>
    <row r="538" s="23" customFormat="1" x14ac:dyDescent="0.35"/>
    <row r="539" s="23" customFormat="1" x14ac:dyDescent="0.35"/>
    <row r="540" s="23" customFormat="1" x14ac:dyDescent="0.35"/>
    <row r="541" s="23" customFormat="1" x14ac:dyDescent="0.35"/>
    <row r="542" s="23" customFormat="1" x14ac:dyDescent="0.35"/>
    <row r="543" s="23" customFormat="1" x14ac:dyDescent="0.35"/>
    <row r="544" s="23" customFormat="1" x14ac:dyDescent="0.35"/>
    <row r="545" s="23" customFormat="1" x14ac:dyDescent="0.35"/>
    <row r="546" s="23" customFormat="1" x14ac:dyDescent="0.35"/>
    <row r="547" s="23" customFormat="1" x14ac:dyDescent="0.35"/>
    <row r="548" s="23" customFormat="1" x14ac:dyDescent="0.35"/>
    <row r="549" s="23" customFormat="1" x14ac:dyDescent="0.35"/>
    <row r="550" s="23" customFormat="1" x14ac:dyDescent="0.35"/>
    <row r="551" s="23" customFormat="1" x14ac:dyDescent="0.35"/>
    <row r="552" s="23" customFormat="1" x14ac:dyDescent="0.35"/>
    <row r="553" s="23" customFormat="1" x14ac:dyDescent="0.35"/>
    <row r="554" s="23" customFormat="1" x14ac:dyDescent="0.35"/>
    <row r="555" s="23" customFormat="1" x14ac:dyDescent="0.35"/>
    <row r="556" s="23" customFormat="1" x14ac:dyDescent="0.35"/>
    <row r="557" s="23" customFormat="1" x14ac:dyDescent="0.35"/>
    <row r="558" s="23" customFormat="1" x14ac:dyDescent="0.35"/>
    <row r="559" s="23" customFormat="1" x14ac:dyDescent="0.35"/>
    <row r="560" s="23" customFormat="1" x14ac:dyDescent="0.35"/>
    <row r="561" s="23" customFormat="1" x14ac:dyDescent="0.35"/>
    <row r="562" s="23" customFormat="1" x14ac:dyDescent="0.35"/>
    <row r="563" s="23" customFormat="1" x14ac:dyDescent="0.35"/>
    <row r="564" s="23" customFormat="1" x14ac:dyDescent="0.35"/>
    <row r="565" s="23" customFormat="1" x14ac:dyDescent="0.35"/>
    <row r="566" s="23" customFormat="1" x14ac:dyDescent="0.35"/>
    <row r="567" s="23" customFormat="1" x14ac:dyDescent="0.35"/>
    <row r="568" s="23" customFormat="1" x14ac:dyDescent="0.35"/>
    <row r="569" s="23" customFormat="1" x14ac:dyDescent="0.35"/>
    <row r="570" s="23" customFormat="1" x14ac:dyDescent="0.35"/>
    <row r="571" s="23" customFormat="1" x14ac:dyDescent="0.35"/>
    <row r="572" s="23" customFormat="1" x14ac:dyDescent="0.35"/>
    <row r="573" s="23" customFormat="1" x14ac:dyDescent="0.35"/>
    <row r="574" s="23" customFormat="1" x14ac:dyDescent="0.35"/>
    <row r="575" s="23" customFormat="1" x14ac:dyDescent="0.35"/>
    <row r="576" s="23" customFormat="1" x14ac:dyDescent="0.35"/>
    <row r="577" s="23" customFormat="1" x14ac:dyDescent="0.35"/>
    <row r="578" s="23" customFormat="1" x14ac:dyDescent="0.35"/>
    <row r="579" s="23" customFormat="1" x14ac:dyDescent="0.35"/>
    <row r="580" s="23" customFormat="1" x14ac:dyDescent="0.35"/>
    <row r="581" s="23" customFormat="1" x14ac:dyDescent="0.35"/>
    <row r="582" s="23" customFormat="1" x14ac:dyDescent="0.35"/>
    <row r="583" s="23" customFormat="1" x14ac:dyDescent="0.35"/>
    <row r="584" s="23" customFormat="1" x14ac:dyDescent="0.35"/>
    <row r="585" s="23" customFormat="1" x14ac:dyDescent="0.35"/>
    <row r="586" s="23" customFormat="1" x14ac:dyDescent="0.35"/>
    <row r="587" s="23" customFormat="1" x14ac:dyDescent="0.35"/>
    <row r="588" s="23" customFormat="1" x14ac:dyDescent="0.35"/>
    <row r="589" s="23" customFormat="1" x14ac:dyDescent="0.35"/>
    <row r="590" s="23" customFormat="1" x14ac:dyDescent="0.35"/>
    <row r="591" s="23" customFormat="1" x14ac:dyDescent="0.35"/>
    <row r="592" s="23" customFormat="1" x14ac:dyDescent="0.35"/>
    <row r="593" s="23" customFormat="1" x14ac:dyDescent="0.35"/>
    <row r="594" s="23" customFormat="1" x14ac:dyDescent="0.35"/>
    <row r="595" s="23" customFormat="1" x14ac:dyDescent="0.35"/>
    <row r="596" s="23" customFormat="1" x14ac:dyDescent="0.35"/>
    <row r="597" s="23" customFormat="1" x14ac:dyDescent="0.35"/>
    <row r="598" s="23" customFormat="1" x14ac:dyDescent="0.35"/>
    <row r="599" s="23" customFormat="1" x14ac:dyDescent="0.35"/>
    <row r="600" s="23" customFormat="1" x14ac:dyDescent="0.35"/>
    <row r="601" s="23" customFormat="1" x14ac:dyDescent="0.35"/>
    <row r="602" s="23" customFormat="1" x14ac:dyDescent="0.35"/>
    <row r="603" s="23" customFormat="1" x14ac:dyDescent="0.35"/>
    <row r="604" s="23" customFormat="1" x14ac:dyDescent="0.35"/>
    <row r="605" s="23" customFormat="1" x14ac:dyDescent="0.35"/>
    <row r="606" s="23" customFormat="1" x14ac:dyDescent="0.35"/>
    <row r="607" s="23" customFormat="1" x14ac:dyDescent="0.35"/>
    <row r="608" s="23" customFormat="1" x14ac:dyDescent="0.35"/>
    <row r="609" s="23" customFormat="1" x14ac:dyDescent="0.35"/>
    <row r="610" s="23" customFormat="1" x14ac:dyDescent="0.35"/>
    <row r="611" s="23" customFormat="1" x14ac:dyDescent="0.35"/>
    <row r="612" s="23" customFormat="1" x14ac:dyDescent="0.35"/>
    <row r="613" s="23" customFormat="1" x14ac:dyDescent="0.35"/>
    <row r="614" s="23" customFormat="1" x14ac:dyDescent="0.35"/>
    <row r="615" s="23" customFormat="1" x14ac:dyDescent="0.35"/>
    <row r="616" s="23" customFormat="1" x14ac:dyDescent="0.35"/>
    <row r="617" s="23" customFormat="1" x14ac:dyDescent="0.35"/>
    <row r="618" s="23" customFormat="1" x14ac:dyDescent="0.35"/>
    <row r="619" s="23" customFormat="1" x14ac:dyDescent="0.35"/>
    <row r="620" s="23" customFormat="1" x14ac:dyDescent="0.35"/>
    <row r="621" s="23" customFormat="1" x14ac:dyDescent="0.35"/>
    <row r="622" s="23" customFormat="1" x14ac:dyDescent="0.35"/>
    <row r="623" s="23" customFormat="1" x14ac:dyDescent="0.35"/>
    <row r="624" s="23" customFormat="1" x14ac:dyDescent="0.35"/>
    <row r="625" s="23" customFormat="1" x14ac:dyDescent="0.35"/>
    <row r="626" s="23" customFormat="1" x14ac:dyDescent="0.35"/>
    <row r="627" s="23" customFormat="1" x14ac:dyDescent="0.35"/>
    <row r="628" s="23" customFormat="1" x14ac:dyDescent="0.35"/>
    <row r="629" s="23" customFormat="1" x14ac:dyDescent="0.35"/>
    <row r="630" s="23" customFormat="1" x14ac:dyDescent="0.35"/>
    <row r="631" s="23" customFormat="1" x14ac:dyDescent="0.35"/>
    <row r="632" s="23" customFormat="1" x14ac:dyDescent="0.35"/>
    <row r="633" s="23" customFormat="1" x14ac:dyDescent="0.35"/>
    <row r="634" s="23" customFormat="1" x14ac:dyDescent="0.35"/>
    <row r="635" s="23" customFormat="1" x14ac:dyDescent="0.35"/>
    <row r="636" s="23" customFormat="1" x14ac:dyDescent="0.35"/>
    <row r="637" s="23" customFormat="1" x14ac:dyDescent="0.35"/>
    <row r="638" s="23" customFormat="1" x14ac:dyDescent="0.35"/>
    <row r="639" s="23" customFormat="1" x14ac:dyDescent="0.35"/>
    <row r="640" s="23" customFormat="1" x14ac:dyDescent="0.35"/>
    <row r="641" s="23" customFormat="1" x14ac:dyDescent="0.35"/>
    <row r="642" s="23" customFormat="1" x14ac:dyDescent="0.35"/>
    <row r="643" s="23" customFormat="1" x14ac:dyDescent="0.35"/>
    <row r="644" s="23" customFormat="1" x14ac:dyDescent="0.35"/>
    <row r="645" s="23" customFormat="1" x14ac:dyDescent="0.35"/>
    <row r="646" s="23" customFormat="1" x14ac:dyDescent="0.35"/>
    <row r="647" s="23" customFormat="1" x14ac:dyDescent="0.35"/>
    <row r="648" s="23" customFormat="1" x14ac:dyDescent="0.35"/>
    <row r="649" s="23" customFormat="1" x14ac:dyDescent="0.35"/>
    <row r="650" s="23" customFormat="1" x14ac:dyDescent="0.35"/>
    <row r="651" s="23" customFormat="1" x14ac:dyDescent="0.35"/>
    <row r="652" s="23" customFormat="1" x14ac:dyDescent="0.35"/>
    <row r="653" s="23" customFormat="1" x14ac:dyDescent="0.35"/>
    <row r="654" s="23" customFormat="1" x14ac:dyDescent="0.35"/>
    <row r="655" s="23" customFormat="1" x14ac:dyDescent="0.35"/>
    <row r="656" s="23" customFormat="1" x14ac:dyDescent="0.35"/>
    <row r="657" s="23" customFormat="1" x14ac:dyDescent="0.35"/>
    <row r="658" s="23" customFormat="1" x14ac:dyDescent="0.35"/>
    <row r="659" s="23" customFormat="1" x14ac:dyDescent="0.35"/>
    <row r="660" s="23" customFormat="1" x14ac:dyDescent="0.35"/>
    <row r="661" s="23" customFormat="1" x14ac:dyDescent="0.35"/>
    <row r="662" s="23" customFormat="1" x14ac:dyDescent="0.35"/>
    <row r="663" s="23" customFormat="1" x14ac:dyDescent="0.35"/>
    <row r="664" s="23" customFormat="1" x14ac:dyDescent="0.35"/>
    <row r="665" s="23" customFormat="1" x14ac:dyDescent="0.35"/>
    <row r="666" s="23" customFormat="1" x14ac:dyDescent="0.35"/>
    <row r="667" s="23" customFormat="1" x14ac:dyDescent="0.35"/>
    <row r="668" s="23" customFormat="1" x14ac:dyDescent="0.35"/>
    <row r="669" s="23" customFormat="1" x14ac:dyDescent="0.35"/>
    <row r="670" s="23" customFormat="1" x14ac:dyDescent="0.35"/>
    <row r="671" s="23" customFormat="1" x14ac:dyDescent="0.35"/>
    <row r="672" s="23" customFormat="1" x14ac:dyDescent="0.35"/>
    <row r="673" s="23" customFormat="1" x14ac:dyDescent="0.35"/>
    <row r="674" s="23" customFormat="1" x14ac:dyDescent="0.35"/>
    <row r="675" s="23" customFormat="1" x14ac:dyDescent="0.35"/>
    <row r="676" s="23" customFormat="1" x14ac:dyDescent="0.35"/>
    <row r="677" s="23" customFormat="1" x14ac:dyDescent="0.35"/>
    <row r="678" s="23" customFormat="1" x14ac:dyDescent="0.35"/>
    <row r="679" s="23" customFormat="1" x14ac:dyDescent="0.35"/>
    <row r="680" s="23" customFormat="1" x14ac:dyDescent="0.35"/>
    <row r="681" s="23" customFormat="1" x14ac:dyDescent="0.35"/>
    <row r="682" s="23" customFormat="1" x14ac:dyDescent="0.35"/>
    <row r="683" s="23" customFormat="1" x14ac:dyDescent="0.35"/>
    <row r="684" s="23" customFormat="1" x14ac:dyDescent="0.35"/>
    <row r="685" s="23" customFormat="1" x14ac:dyDescent="0.35"/>
    <row r="686" s="23" customFormat="1" x14ac:dyDescent="0.35"/>
    <row r="687" s="23" customFormat="1" x14ac:dyDescent="0.35"/>
    <row r="688" s="23" customFormat="1" x14ac:dyDescent="0.35"/>
    <row r="689" s="23" customFormat="1" x14ac:dyDescent="0.35"/>
    <row r="690" s="23" customFormat="1" x14ac:dyDescent="0.35"/>
    <row r="691" s="23" customFormat="1" x14ac:dyDescent="0.35"/>
    <row r="692" s="23" customFormat="1" x14ac:dyDescent="0.35"/>
    <row r="693" s="23" customFormat="1" x14ac:dyDescent="0.35"/>
    <row r="694" s="23" customFormat="1" x14ac:dyDescent="0.35"/>
    <row r="695" s="23" customFormat="1" x14ac:dyDescent="0.35"/>
    <row r="696" s="23" customFormat="1" x14ac:dyDescent="0.35"/>
    <row r="697" s="23" customFormat="1" x14ac:dyDescent="0.35"/>
    <row r="698" s="23" customFormat="1" x14ac:dyDescent="0.35"/>
    <row r="699" s="23" customFormat="1" x14ac:dyDescent="0.35"/>
    <row r="700" s="23" customFormat="1" x14ac:dyDescent="0.35"/>
    <row r="701" s="23" customFormat="1" x14ac:dyDescent="0.35"/>
    <row r="702" s="23" customFormat="1" x14ac:dyDescent="0.35"/>
    <row r="703" s="23" customFormat="1" x14ac:dyDescent="0.35"/>
    <row r="704" s="23" customFormat="1" x14ac:dyDescent="0.35"/>
    <row r="705" s="23" customFormat="1" x14ac:dyDescent="0.35"/>
    <row r="706" s="23" customFormat="1" x14ac:dyDescent="0.35"/>
    <row r="707" s="23" customFormat="1" x14ac:dyDescent="0.35"/>
    <row r="708" s="23" customFormat="1" x14ac:dyDescent="0.35"/>
    <row r="709" s="23" customFormat="1" x14ac:dyDescent="0.35"/>
    <row r="710" s="23" customFormat="1" x14ac:dyDescent="0.35"/>
    <row r="711" s="23" customFormat="1" x14ac:dyDescent="0.35"/>
    <row r="712" s="23" customFormat="1" x14ac:dyDescent="0.35"/>
    <row r="713" s="23" customFormat="1" x14ac:dyDescent="0.35"/>
    <row r="714" s="23" customFormat="1" x14ac:dyDescent="0.35"/>
    <row r="715" s="23" customFormat="1" x14ac:dyDescent="0.35"/>
    <row r="716" s="23" customFormat="1" x14ac:dyDescent="0.35"/>
    <row r="717" s="23" customFormat="1" x14ac:dyDescent="0.35"/>
    <row r="718" s="23" customFormat="1" x14ac:dyDescent="0.35"/>
    <row r="719" s="23" customFormat="1" x14ac:dyDescent="0.35"/>
    <row r="720" s="23" customFormat="1" x14ac:dyDescent="0.35"/>
    <row r="721" s="23" customFormat="1" x14ac:dyDescent="0.35"/>
    <row r="722" s="23" customFormat="1" x14ac:dyDescent="0.35"/>
    <row r="723" s="23" customFormat="1" x14ac:dyDescent="0.35"/>
    <row r="724" s="23" customFormat="1" x14ac:dyDescent="0.35"/>
    <row r="725" s="23" customFormat="1" x14ac:dyDescent="0.35"/>
    <row r="726" s="23" customFormat="1" x14ac:dyDescent="0.35"/>
    <row r="727" s="23" customFormat="1" x14ac:dyDescent="0.35"/>
    <row r="728" s="23" customFormat="1" x14ac:dyDescent="0.35"/>
    <row r="729" s="23" customFormat="1" x14ac:dyDescent="0.35"/>
    <row r="730" s="23" customFormat="1" x14ac:dyDescent="0.35"/>
    <row r="731" s="23" customFormat="1" x14ac:dyDescent="0.35"/>
    <row r="732" s="23" customFormat="1" x14ac:dyDescent="0.35"/>
    <row r="733" s="23" customFormat="1" x14ac:dyDescent="0.35"/>
    <row r="734" s="23" customFormat="1" x14ac:dyDescent="0.35"/>
    <row r="735" s="23" customFormat="1" x14ac:dyDescent="0.35"/>
    <row r="736" s="23" customFormat="1" x14ac:dyDescent="0.35"/>
    <row r="737" s="23" customFormat="1" x14ac:dyDescent="0.35"/>
    <row r="738" s="23" customFormat="1" x14ac:dyDescent="0.35"/>
    <row r="739" s="23" customFormat="1" x14ac:dyDescent="0.35"/>
    <row r="740" s="23" customFormat="1" x14ac:dyDescent="0.35"/>
    <row r="741" s="23" customFormat="1" x14ac:dyDescent="0.35"/>
    <row r="742" s="23" customFormat="1" x14ac:dyDescent="0.35"/>
    <row r="743" s="23" customFormat="1" x14ac:dyDescent="0.35"/>
    <row r="744" s="23" customFormat="1" x14ac:dyDescent="0.35"/>
    <row r="745" s="23" customFormat="1" x14ac:dyDescent="0.35"/>
    <row r="746" s="23" customFormat="1" x14ac:dyDescent="0.35"/>
    <row r="747" s="23" customFormat="1" x14ac:dyDescent="0.35"/>
    <row r="748" s="23" customFormat="1" x14ac:dyDescent="0.35"/>
    <row r="749" s="23" customFormat="1" x14ac:dyDescent="0.35"/>
    <row r="750" s="23" customFormat="1" x14ac:dyDescent="0.35"/>
    <row r="751" s="23" customFormat="1" x14ac:dyDescent="0.35"/>
    <row r="752" s="23" customFormat="1" x14ac:dyDescent="0.35"/>
    <row r="753" s="23" customFormat="1" x14ac:dyDescent="0.35"/>
    <row r="754" s="23" customFormat="1" x14ac:dyDescent="0.35"/>
    <row r="755" s="23" customFormat="1" x14ac:dyDescent="0.35"/>
    <row r="756" s="23" customFormat="1" x14ac:dyDescent="0.35"/>
    <row r="757" s="23" customFormat="1" x14ac:dyDescent="0.35"/>
    <row r="758" s="23" customFormat="1" x14ac:dyDescent="0.35"/>
    <row r="759" s="23" customFormat="1" x14ac:dyDescent="0.35"/>
    <row r="760" s="23" customFormat="1" x14ac:dyDescent="0.35"/>
    <row r="761" s="23" customFormat="1" x14ac:dyDescent="0.35"/>
    <row r="762" s="23" customFormat="1" x14ac:dyDescent="0.35"/>
    <row r="763" s="23" customFormat="1" x14ac:dyDescent="0.35"/>
    <row r="764" s="23" customFormat="1" x14ac:dyDescent="0.35"/>
    <row r="765" s="23" customFormat="1" x14ac:dyDescent="0.35"/>
    <row r="766" s="23" customFormat="1" x14ac:dyDescent="0.35"/>
    <row r="767" s="23" customFormat="1" x14ac:dyDescent="0.35"/>
    <row r="768" s="23" customFormat="1" x14ac:dyDescent="0.35"/>
    <row r="769" s="23" customFormat="1" x14ac:dyDescent="0.35"/>
    <row r="770" s="23" customFormat="1" x14ac:dyDescent="0.35"/>
    <row r="771" s="23" customFormat="1" x14ac:dyDescent="0.35"/>
    <row r="772" s="23" customFormat="1" x14ac:dyDescent="0.35"/>
    <row r="773" s="23" customFormat="1" x14ac:dyDescent="0.35"/>
    <row r="774" s="23" customFormat="1" x14ac:dyDescent="0.35"/>
    <row r="775" s="23" customFormat="1" x14ac:dyDescent="0.35"/>
    <row r="776" s="23" customFormat="1" x14ac:dyDescent="0.35"/>
    <row r="777" s="23" customFormat="1" x14ac:dyDescent="0.35"/>
    <row r="778" s="23" customFormat="1" x14ac:dyDescent="0.35"/>
    <row r="779" s="23" customFormat="1" x14ac:dyDescent="0.35"/>
    <row r="780" s="23" customFormat="1" x14ac:dyDescent="0.35"/>
    <row r="781" s="23" customFormat="1" x14ac:dyDescent="0.35"/>
    <row r="782" s="23" customFormat="1" x14ac:dyDescent="0.35"/>
    <row r="783" s="23" customFormat="1" x14ac:dyDescent="0.35"/>
    <row r="784" s="23" customFormat="1" x14ac:dyDescent="0.35"/>
    <row r="785" s="23" customFormat="1" x14ac:dyDescent="0.35"/>
    <row r="786" s="23" customFormat="1" x14ac:dyDescent="0.35"/>
    <row r="787" s="23" customFormat="1" x14ac:dyDescent="0.35"/>
    <row r="788" s="23" customFormat="1" x14ac:dyDescent="0.35"/>
    <row r="789" s="23" customFormat="1" x14ac:dyDescent="0.35"/>
    <row r="790" s="23" customFormat="1" x14ac:dyDescent="0.35"/>
    <row r="791" s="23" customFormat="1" x14ac:dyDescent="0.35"/>
    <row r="792" s="23" customFormat="1" x14ac:dyDescent="0.35"/>
    <row r="793" s="23" customFormat="1" x14ac:dyDescent="0.35"/>
    <row r="794" s="23" customFormat="1" x14ac:dyDescent="0.35"/>
    <row r="795" s="23" customFormat="1" x14ac:dyDescent="0.35"/>
    <row r="796" s="23" customFormat="1" x14ac:dyDescent="0.35"/>
    <row r="797" s="23" customFormat="1" x14ac:dyDescent="0.35"/>
    <row r="798" s="23" customFormat="1" x14ac:dyDescent="0.35"/>
    <row r="799" s="23" customFormat="1" x14ac:dyDescent="0.35"/>
    <row r="800" s="23" customFormat="1" x14ac:dyDescent="0.35"/>
    <row r="801" s="23" customFormat="1" x14ac:dyDescent="0.35"/>
    <row r="802" s="23" customFormat="1" x14ac:dyDescent="0.35"/>
    <row r="803" s="23" customFormat="1" x14ac:dyDescent="0.35"/>
    <row r="804" s="23" customFormat="1" x14ac:dyDescent="0.35"/>
    <row r="805" s="23" customFormat="1" x14ac:dyDescent="0.35"/>
    <row r="806" s="23" customFormat="1" x14ac:dyDescent="0.35"/>
    <row r="807" s="23" customFormat="1" x14ac:dyDescent="0.35"/>
    <row r="808" s="23" customFormat="1" x14ac:dyDescent="0.35"/>
    <row r="809" s="23" customFormat="1" x14ac:dyDescent="0.35"/>
    <row r="810" s="23" customFormat="1" x14ac:dyDescent="0.35"/>
    <row r="811" s="23" customFormat="1" x14ac:dyDescent="0.35"/>
    <row r="812" s="23" customFormat="1" x14ac:dyDescent="0.35"/>
    <row r="813" s="23" customFormat="1" x14ac:dyDescent="0.35"/>
    <row r="814" s="23" customFormat="1" x14ac:dyDescent="0.35"/>
    <row r="815" s="23" customFormat="1" x14ac:dyDescent="0.35"/>
    <row r="816" s="23" customFormat="1" x14ac:dyDescent="0.35"/>
    <row r="817" s="23" customFormat="1" x14ac:dyDescent="0.35"/>
    <row r="818" s="23" customFormat="1" x14ac:dyDescent="0.35"/>
    <row r="819" s="23" customFormat="1" x14ac:dyDescent="0.35"/>
    <row r="820" s="23" customFormat="1" x14ac:dyDescent="0.35"/>
    <row r="821" s="23" customFormat="1" x14ac:dyDescent="0.35"/>
    <row r="822" s="23" customFormat="1" x14ac:dyDescent="0.35"/>
    <row r="823" s="23" customFormat="1" x14ac:dyDescent="0.35"/>
    <row r="824" s="23" customFormat="1" x14ac:dyDescent="0.35"/>
    <row r="825" s="23" customFormat="1" x14ac:dyDescent="0.35"/>
    <row r="826" s="23" customFormat="1" x14ac:dyDescent="0.35"/>
    <row r="827" s="23" customFormat="1" x14ac:dyDescent="0.35"/>
    <row r="828" s="23" customFormat="1" x14ac:dyDescent="0.35"/>
    <row r="829" s="23" customFormat="1" x14ac:dyDescent="0.35"/>
    <row r="830" s="23" customFormat="1" x14ac:dyDescent="0.35"/>
    <row r="831" s="23" customFormat="1" x14ac:dyDescent="0.35"/>
    <row r="832" s="23" customFormat="1" x14ac:dyDescent="0.35"/>
    <row r="833" s="23" customFormat="1" x14ac:dyDescent="0.35"/>
    <row r="834" s="23" customFormat="1" x14ac:dyDescent="0.35"/>
    <row r="835" s="23" customFormat="1" x14ac:dyDescent="0.35"/>
    <row r="836" s="23" customFormat="1" x14ac:dyDescent="0.35"/>
    <row r="837" s="23" customFormat="1" x14ac:dyDescent="0.35"/>
    <row r="838" s="23" customFormat="1" x14ac:dyDescent="0.35"/>
    <row r="839" s="23" customFormat="1" x14ac:dyDescent="0.35"/>
    <row r="840" s="23" customFormat="1" x14ac:dyDescent="0.35"/>
    <row r="841" s="23" customFormat="1" x14ac:dyDescent="0.35"/>
    <row r="842" s="23" customFormat="1" x14ac:dyDescent="0.35"/>
    <row r="843" s="23" customFormat="1" x14ac:dyDescent="0.35"/>
    <row r="844" s="23" customFormat="1" x14ac:dyDescent="0.35"/>
    <row r="845" s="23" customFormat="1" x14ac:dyDescent="0.35"/>
    <row r="846" s="23" customFormat="1" x14ac:dyDescent="0.35"/>
    <row r="847" s="23" customFormat="1" x14ac:dyDescent="0.35"/>
    <row r="848" s="23" customFormat="1" x14ac:dyDescent="0.35"/>
    <row r="849" s="23" customFormat="1" x14ac:dyDescent="0.35"/>
    <row r="850" s="23" customFormat="1" x14ac:dyDescent="0.35"/>
    <row r="851" s="23" customFormat="1" x14ac:dyDescent="0.35"/>
    <row r="852" s="23" customFormat="1" x14ac:dyDescent="0.35"/>
    <row r="853" s="23" customFormat="1" x14ac:dyDescent="0.35"/>
    <row r="854" s="23" customFormat="1" x14ac:dyDescent="0.35"/>
    <row r="855" s="23" customFormat="1" x14ac:dyDescent="0.35"/>
    <row r="856" s="23" customFormat="1" x14ac:dyDescent="0.35"/>
    <row r="857" s="23" customFormat="1" x14ac:dyDescent="0.35"/>
    <row r="858" s="23" customFormat="1" x14ac:dyDescent="0.35"/>
    <row r="859" s="23" customFormat="1" x14ac:dyDescent="0.35"/>
    <row r="860" s="23" customFormat="1" x14ac:dyDescent="0.35"/>
    <row r="861" s="23" customFormat="1" x14ac:dyDescent="0.35"/>
    <row r="862" s="23" customFormat="1" x14ac:dyDescent="0.35"/>
    <row r="863" s="23" customFormat="1" x14ac:dyDescent="0.35"/>
    <row r="864" s="23" customFormat="1" x14ac:dyDescent="0.35"/>
  </sheetData>
  <sheetProtection algorithmName="SHA-512" hashValue="Uak07nbj4lDtLGBbi09Fxf9TEPFKYjfSgyjmZkwL8EX7Qupukf5qoLFd1jssDvoNjgjVfWlFWRCV8uTB+bMUCQ==" saltValue="scu6gi0Rc2IlmXc/IF9sLw==" spinCount="100000" sheet="1" selectLockedCells="1"/>
  <mergeCells count="183">
    <mergeCell ref="B230:E230"/>
    <mergeCell ref="D231:E231"/>
    <mergeCell ref="B232:H232"/>
    <mergeCell ref="B218:H218"/>
    <mergeCell ref="B220:E220"/>
    <mergeCell ref="D221:E221"/>
    <mergeCell ref="B222:H222"/>
    <mergeCell ref="B224:E224"/>
    <mergeCell ref="D225:E225"/>
    <mergeCell ref="B226:H226"/>
    <mergeCell ref="B228:C228"/>
    <mergeCell ref="D228:G228"/>
    <mergeCell ref="B206:H206"/>
    <mergeCell ref="B208:E208"/>
    <mergeCell ref="D209:E209"/>
    <mergeCell ref="B210:H210"/>
    <mergeCell ref="B212:E212"/>
    <mergeCell ref="D213:E213"/>
    <mergeCell ref="B214:H214"/>
    <mergeCell ref="B216:E216"/>
    <mergeCell ref="D217:E217"/>
    <mergeCell ref="B194:H194"/>
    <mergeCell ref="B196:E196"/>
    <mergeCell ref="D197:E197"/>
    <mergeCell ref="B198:H198"/>
    <mergeCell ref="B200:E200"/>
    <mergeCell ref="D201:E201"/>
    <mergeCell ref="B202:H202"/>
    <mergeCell ref="B204:E204"/>
    <mergeCell ref="D205:E205"/>
    <mergeCell ref="D183:E183"/>
    <mergeCell ref="B184:H184"/>
    <mergeCell ref="B186:C186"/>
    <mergeCell ref="D186:G186"/>
    <mergeCell ref="B188:E188"/>
    <mergeCell ref="D189:E189"/>
    <mergeCell ref="B190:H190"/>
    <mergeCell ref="B192:E192"/>
    <mergeCell ref="D193:E193"/>
    <mergeCell ref="B172:E172"/>
    <mergeCell ref="D173:E173"/>
    <mergeCell ref="B174:H174"/>
    <mergeCell ref="B176:E176"/>
    <mergeCell ref="D177:E177"/>
    <mergeCell ref="B178:H178"/>
    <mergeCell ref="B180:C180"/>
    <mergeCell ref="D180:G180"/>
    <mergeCell ref="B182:E182"/>
    <mergeCell ref="B133:E133"/>
    <mergeCell ref="D134:E134"/>
    <mergeCell ref="B135:H135"/>
    <mergeCell ref="B158:E158"/>
    <mergeCell ref="D159:E159"/>
    <mergeCell ref="B160:H160"/>
    <mergeCell ref="B131:H131"/>
    <mergeCell ref="B150:H150"/>
    <mergeCell ref="D149:E149"/>
    <mergeCell ref="B168:E168"/>
    <mergeCell ref="D169:E169"/>
    <mergeCell ref="B170:H170"/>
    <mergeCell ref="B37:D37"/>
    <mergeCell ref="D77:G77"/>
    <mergeCell ref="B79:E79"/>
    <mergeCell ref="D80:E80"/>
    <mergeCell ref="B81:H81"/>
    <mergeCell ref="B63:H63"/>
    <mergeCell ref="F37:G37"/>
    <mergeCell ref="B38:D38"/>
    <mergeCell ref="F38:G38"/>
    <mergeCell ref="B39:D39"/>
    <mergeCell ref="F39:G39"/>
    <mergeCell ref="B61:E61"/>
    <mergeCell ref="D62:E62"/>
    <mergeCell ref="B55:C55"/>
    <mergeCell ref="B57:E57"/>
    <mergeCell ref="D58:E58"/>
    <mergeCell ref="B41:D41"/>
    <mergeCell ref="F41:G41"/>
    <mergeCell ref="B42:D42"/>
    <mergeCell ref="F42:G42"/>
    <mergeCell ref="B73:E73"/>
    <mergeCell ref="B69:E69"/>
    <mergeCell ref="D88:E88"/>
    <mergeCell ref="B91:E91"/>
    <mergeCell ref="D84:E84"/>
    <mergeCell ref="B87:E87"/>
    <mergeCell ref="D145:E145"/>
    <mergeCell ref="B46:H46"/>
    <mergeCell ref="B59:H59"/>
    <mergeCell ref="D55:G55"/>
    <mergeCell ref="C48:E51"/>
    <mergeCell ref="B93:H93"/>
    <mergeCell ref="B89:H89"/>
    <mergeCell ref="B85:H85"/>
    <mergeCell ref="B111:C111"/>
    <mergeCell ref="D111:G111"/>
    <mergeCell ref="B65:E65"/>
    <mergeCell ref="D66:E66"/>
    <mergeCell ref="B67:H67"/>
    <mergeCell ref="B77:C77"/>
    <mergeCell ref="B83:E83"/>
    <mergeCell ref="D92:E92"/>
    <mergeCell ref="D70:E70"/>
    <mergeCell ref="B99:E99"/>
    <mergeCell ref="D100:E100"/>
    <mergeCell ref="B71:H71"/>
    <mergeCell ref="B113:E113"/>
    <mergeCell ref="B121:E121"/>
    <mergeCell ref="D122:E122"/>
    <mergeCell ref="D118:E118"/>
    <mergeCell ref="B119:H119"/>
    <mergeCell ref="D114:E114"/>
    <mergeCell ref="B115:H115"/>
    <mergeCell ref="B117:E117"/>
    <mergeCell ref="D74:E74"/>
    <mergeCell ref="B75:H75"/>
    <mergeCell ref="B101:H101"/>
    <mergeCell ref="B95:E95"/>
    <mergeCell ref="D96:E96"/>
    <mergeCell ref="B97:H97"/>
    <mergeCell ref="B103:E103"/>
    <mergeCell ref="D104:E104"/>
    <mergeCell ref="B105:H105"/>
    <mergeCell ref="B107:E107"/>
    <mergeCell ref="D108:E108"/>
    <mergeCell ref="B109:H109"/>
    <mergeCell ref="B138:C138"/>
    <mergeCell ref="D138:G138"/>
    <mergeCell ref="B152:C152"/>
    <mergeCell ref="D152:G152"/>
    <mergeCell ref="B148:E148"/>
    <mergeCell ref="B140:E140"/>
    <mergeCell ref="D141:E141"/>
    <mergeCell ref="B146:H146"/>
    <mergeCell ref="B142:H142"/>
    <mergeCell ref="B144:E144"/>
    <mergeCell ref="B6:H13"/>
    <mergeCell ref="B2:H2"/>
    <mergeCell ref="B4:H4"/>
    <mergeCell ref="B29:E30"/>
    <mergeCell ref="B31:G31"/>
    <mergeCell ref="B32:D32"/>
    <mergeCell ref="B33:D33"/>
    <mergeCell ref="F27:G27"/>
    <mergeCell ref="F17:G23"/>
    <mergeCell ref="F15:G16"/>
    <mergeCell ref="B15:D16"/>
    <mergeCell ref="B17:D17"/>
    <mergeCell ref="B18:D18"/>
    <mergeCell ref="B19:D19"/>
    <mergeCell ref="B20:D20"/>
    <mergeCell ref="F32:G32"/>
    <mergeCell ref="F33:G33"/>
    <mergeCell ref="B21:D21"/>
    <mergeCell ref="B22:D22"/>
    <mergeCell ref="B23:D23"/>
    <mergeCell ref="B24:D24"/>
    <mergeCell ref="B25:D25"/>
    <mergeCell ref="B26:D26"/>
    <mergeCell ref="D165:E165"/>
    <mergeCell ref="B166:H166"/>
    <mergeCell ref="B164:E164"/>
    <mergeCell ref="B154:E154"/>
    <mergeCell ref="D155:E155"/>
    <mergeCell ref="B156:H156"/>
    <mergeCell ref="B34:D34"/>
    <mergeCell ref="F34:G34"/>
    <mergeCell ref="B35:D35"/>
    <mergeCell ref="F35:G35"/>
    <mergeCell ref="B36:D36"/>
    <mergeCell ref="B123:H123"/>
    <mergeCell ref="B124:E124"/>
    <mergeCell ref="B125:E125"/>
    <mergeCell ref="D130:E130"/>
    <mergeCell ref="D126:E126"/>
    <mergeCell ref="B127:H127"/>
    <mergeCell ref="B128:E128"/>
    <mergeCell ref="B129:E129"/>
    <mergeCell ref="F36:G36"/>
    <mergeCell ref="B40:D40"/>
    <mergeCell ref="F40:G40"/>
    <mergeCell ref="B162:C162"/>
    <mergeCell ref="D162:G162"/>
  </mergeCells>
  <pageMargins left="0.27559055118110237" right="0.15748031496062992" top="0.23622047244094491" bottom="0.51181102362204722" header="0.15748031496062992" footer="0.31496062992125984"/>
  <pageSetup paperSize="9" scale="85" orientation="portrait" r:id="rId1"/>
  <drawing r:id="rId2"/>
  <extLst>
    <ext xmlns:x14="http://schemas.microsoft.com/office/spreadsheetml/2009/9/main" uri="{78C0D931-6437-407d-A8EE-F0AAD7539E65}">
      <x14:conditionalFormattings>
        <x14:conditionalFormatting xmlns:xm="http://schemas.microsoft.com/office/excel/2006/main">
          <x14:cfRule type="iconSet" priority="1" id="{DF63008C-F4D7-45C0-864D-701E405D588A}">
            <x14:iconSet iconSet="3Symbols" custom="1">
              <x14:cfvo type="percent">
                <xm:f>0</xm:f>
              </x14:cfvo>
              <x14:cfvo type="num">
                <xm:f>$F$27</xm:f>
              </x14:cfvo>
              <x14:cfvo type="num" gte="0">
                <xm:f>$F$27</xm:f>
              </x14:cfvo>
              <x14:cfIcon iconSet="3Symbols" iconId="2"/>
              <x14:cfIcon iconSet="3Symbols" iconId="2"/>
              <x14:cfIcon iconSet="3Symbols" iconId="0"/>
            </x14:iconSet>
          </x14:cfRule>
          <xm:sqref>E27</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ExpedObservacionesDoc xmlns="d533bed5-9690-4d30-8b99-7bf4881b3392">Contraseña:  Enresa-1234</ExpedObservacionesDoc>
    <ExpedEnviarPixelware xmlns="d533bed5-9690-4d30-8b99-7bf4881b3392">true</ExpedEnviarPixelware>
    <ExpedObjeto xmlns="d533bed5-9690-4d30-8b99-7bf4881b3392">Obras para los trabajos de restauración de la zona oeste de la Central Nuclear de José Cabrera</ExpedObjeto>
    <ExpedCodigoDoc xmlns="d533bed5-9690-4d30-8b99-7bf4881b3392" xsi:nil="true"/>
    <ExpedLookupTipoDoc xmlns="d533bed5-9690-4d30-8b99-7bf4881b3392">9</ExpedLookupTipoDoc>
    <TaxCatchAll xmlns="d533bed5-9690-4d30-8b99-7bf4881b3392"/>
  </documentManagement>
</p:properties>
</file>

<file path=customXml/item3.xml><?xml version="1.0" encoding="utf-8"?>
<ct:contentTypeSchema xmlns:ct="http://schemas.microsoft.com/office/2006/metadata/contentType" xmlns:ma="http://schemas.microsoft.com/office/2006/metadata/properties/metaAttributes" ct:_="" ma:_="" ma:contentTypeName="Documento de Ficha de Expediente" ma:contentTypeID="0x010100392E5F355A914E42961451D95FB2D2D0006EBF2368AAA15C4D943B06DB2063960A" ma:contentTypeVersion="15" ma:contentTypeDescription="" ma:contentTypeScope="" ma:versionID="5c6e79fc64c810ba10f62ceed4c96f06">
  <xsd:schema xmlns:xsd="http://www.w3.org/2001/XMLSchema" xmlns:xs="http://www.w3.org/2001/XMLSchema" xmlns:p="http://schemas.microsoft.com/office/2006/metadata/properties" xmlns:ns2="d533bed5-9690-4d30-8b99-7bf4881b3392" targetNamespace="http://schemas.microsoft.com/office/2006/metadata/properties" ma:root="true" ma:fieldsID="415833a0b56a388a6084ada6f28142e4" ns2:_="">
    <xsd:import namespace="d533bed5-9690-4d30-8b99-7bf4881b3392"/>
    <xsd:element name="properties">
      <xsd:complexType>
        <xsd:sequence>
          <xsd:element name="documentManagement">
            <xsd:complexType>
              <xsd:all>
                <xsd:element ref="ns2:ExpedCodigoDoc" minOccurs="0"/>
                <xsd:element ref="ns2:TaxCatchAll" minOccurs="0"/>
                <xsd:element ref="ns2:TaxCatchAllLabel" minOccurs="0"/>
                <xsd:element ref="ns2:ExpedObservacionesDoc" minOccurs="0"/>
                <xsd:element ref="ns2:ExpedEnviarPixelware" minOccurs="0"/>
                <xsd:element ref="ns2:SharedWithUsers" minOccurs="0"/>
                <xsd:element ref="ns2:SharedWithDetails" minOccurs="0"/>
                <xsd:element ref="ns2:ExpedLookupTipoDoc" minOccurs="0"/>
                <xsd:element ref="ns2:ExpedObjeto"/>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533bed5-9690-4d30-8b99-7bf4881b3392" elementFormDefault="qualified">
    <xsd:import namespace="http://schemas.microsoft.com/office/2006/documentManagement/types"/>
    <xsd:import namespace="http://schemas.microsoft.com/office/infopath/2007/PartnerControls"/>
    <xsd:element name="ExpedCodigoDoc" ma:index="8" nillable="true" ma:displayName="Código del documento" ma:internalName="ExpedCodigoDoc">
      <xsd:simpleType>
        <xsd:restriction base="dms:Text">
          <xsd:maxLength value="255"/>
        </xsd:restriction>
      </xsd:simpleType>
    </xsd:element>
    <xsd:element name="TaxCatchAll" ma:index="9" nillable="true" ma:displayName="Columna global de taxonomía" ma:hidden="true" ma:list="{cdc9a2cd-e511-405a-8e54-c3eb9fa04a03}" ma:internalName="TaxCatchAll" ma:showField="CatchAllData" ma:web="d533bed5-9690-4d30-8b99-7bf4881b3392">
      <xsd:complexType>
        <xsd:complexContent>
          <xsd:extension base="dms:MultiChoiceLookup">
            <xsd:sequence>
              <xsd:element name="Value" type="dms:Lookup" maxOccurs="unbounded" minOccurs="0" nillable="true"/>
            </xsd:sequence>
          </xsd:extension>
        </xsd:complexContent>
      </xsd:complexType>
    </xsd:element>
    <xsd:element name="TaxCatchAllLabel" ma:index="10" nillable="true" ma:displayName="Columna global de taxonomía1" ma:hidden="true" ma:list="{cdc9a2cd-e511-405a-8e54-c3eb9fa04a03}" ma:internalName="TaxCatchAllLabel" ma:readOnly="true" ma:showField="CatchAllDataLabel" ma:web="d533bed5-9690-4d30-8b99-7bf4881b3392">
      <xsd:complexType>
        <xsd:complexContent>
          <xsd:extension base="dms:MultiChoiceLookup">
            <xsd:sequence>
              <xsd:element name="Value" type="dms:Lookup" maxOccurs="unbounded" minOccurs="0" nillable="true"/>
            </xsd:sequence>
          </xsd:extension>
        </xsd:complexContent>
      </xsd:complexType>
    </xsd:element>
    <xsd:element name="ExpedObservacionesDoc" ma:index="11" nillable="true" ma:displayName="Observaciones del documento" ma:internalName="ExpedObservacionesDoc">
      <xsd:simpleType>
        <xsd:restriction base="dms:Note">
          <xsd:maxLength value="255"/>
        </xsd:restriction>
      </xsd:simpleType>
    </xsd:element>
    <xsd:element name="ExpedEnviarPixelware" ma:index="12" nillable="true" ma:displayName="Enviar a la plataforma" ma:default="1" ma:internalName="ExpedEnviarPixelware">
      <xsd:simpleType>
        <xsd:restriction base="dms:Boolean"/>
      </xsd:simpleType>
    </xsd:element>
    <xsd:element name="SharedWithUsers" ma:index="13"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internalName="SharedWithDetails" ma:readOnly="true">
      <xsd:simpleType>
        <xsd:restriction base="dms:Note">
          <xsd:maxLength value="255"/>
        </xsd:restriction>
      </xsd:simpleType>
    </xsd:element>
    <xsd:element name="ExpedLookupTipoDoc" ma:index="15" nillable="true" ma:displayName="ExpedLookupTipoDoc" ma:default="" ma:description="" ma:list="{dc726bf4-5a15-4da3-b48e-abd9399f295e}" ma:internalName="ExpedLookupTipoDoc" ma:showField="Title">
      <xsd:simpleType>
        <xsd:restriction base="dms:Lookup"/>
      </xsd:simpleType>
    </xsd:element>
    <xsd:element name="ExpedObjeto" ma:index="16" ma:displayName="Objeto" ma:description="No cumplimentar todo en mayúscula" ma:indexed="true" ma:internalName="ExpedObjet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7286334-A9DC-4BFF-936B-ACC0F19A15B5}">
  <ds:schemaRefs>
    <ds:schemaRef ds:uri="http://schemas.microsoft.com/sharepoint/v3/contenttype/forms"/>
  </ds:schemaRefs>
</ds:datastoreItem>
</file>

<file path=customXml/itemProps2.xml><?xml version="1.0" encoding="utf-8"?>
<ds:datastoreItem xmlns:ds="http://schemas.openxmlformats.org/officeDocument/2006/customXml" ds:itemID="{C2AF86BB-CA03-4AF7-9BC6-7E01EEA38409}">
  <ds:schemaRefs>
    <ds:schemaRef ds:uri="http://schemas.microsoft.com/office/infopath/2007/PartnerControls"/>
    <ds:schemaRef ds:uri="http://purl.org/dc/terms/"/>
    <ds:schemaRef ds:uri="http://schemas.microsoft.com/office/2006/documentManagement/types"/>
    <ds:schemaRef ds:uri="d533bed5-9690-4d30-8b99-7bf4881b3392"/>
    <ds:schemaRef ds:uri="http://purl.org/dc/elements/1.1/"/>
    <ds:schemaRef ds:uri="http://schemas.microsoft.com/office/2006/metadata/properties"/>
    <ds:schemaRef ds:uri="http://schemas.openxmlformats.org/package/2006/metadata/core-properties"/>
    <ds:schemaRef ds:uri="http://www.w3.org/XML/1998/namespace"/>
    <ds:schemaRef ds:uri="http://purl.org/dc/dcmitype/"/>
  </ds:schemaRefs>
</ds:datastoreItem>
</file>

<file path=customXml/itemProps3.xml><?xml version="1.0" encoding="utf-8"?>
<ds:datastoreItem xmlns:ds="http://schemas.openxmlformats.org/officeDocument/2006/customXml" ds:itemID="{23F446D3-0F93-40F9-A4EB-0AC49D601DE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533bed5-9690-4d30-8b99-7bf4881b339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Instrucciones</vt:lpstr>
      <vt:lpstr>Modelo de oferta económica</vt:lpstr>
      <vt:lpstr>'Modelo de oferta económica'!_Toc125653051</vt:lpstr>
      <vt:lpstr>Instrucciones!Área_de_impresión</vt:lpstr>
      <vt:lpstr>'Modelo de oferta económica'!Área_de_impresión</vt:lpstr>
    </vt:vector>
  </TitlesOfParts>
  <Company>Enresa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CO-TA-25-004 Modelo Oferta Económica</dc:title>
  <dc:creator>Almoguera Sanmiguel, Aurelio José</dc:creator>
  <cp:lastModifiedBy>arma@enresa.es</cp:lastModifiedBy>
  <cp:lastPrinted>2023-12-14T13:12:58Z</cp:lastPrinted>
  <dcterms:created xsi:type="dcterms:W3CDTF">2023-01-31T12:44:50Z</dcterms:created>
  <dcterms:modified xsi:type="dcterms:W3CDTF">2025-05-19T13:05:12Z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0x010100392E5F355A914E42961451D95FB2D2D0006EBF2368AAA15C4D943B06DB2063960A</vt:lpwstr>
  </property>
  <property fmtid="{D5CDD505-2E9C-101B-9397-08002B2CF9AE}" pid="3" name="_docset_NoMedatataSyncRequired">
    <vt:lpwstr>False</vt:lpwstr>
  </property>
</Properties>
</file>