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defaultThemeVersion="166925"/>
  <mc:AlternateContent xmlns:mc="http://schemas.openxmlformats.org/markup-compatibility/2006">
    <mc:Choice Requires="x15">
      <x15ac:absPath xmlns:x15ac="http://schemas.microsoft.com/office/spreadsheetml/2010/11/ac" url="https://enresa-my.sharepoint.com/personal/jdul_enresa_es/Documents/EQUIPO PROYECTOS CLAUSURA SMG/23. Campa residuos convencionales en zona Barracones U/Documentos de licitación/"/>
    </mc:Choice>
  </mc:AlternateContent>
  <xr:revisionPtr revIDLastSave="37" documentId="8_{6AB2652F-138B-49B8-B0DE-6FE40F6EFC93}" xr6:coauthVersionLast="47" xr6:coauthVersionMax="47" xr10:uidLastSave="{7873A693-BD65-4DA0-A4D4-6EAF7BC8309D}"/>
  <workbookProtection workbookAlgorithmName="SHA-512" workbookHashValue="6Ivp3xFuTui/23RnlQ/mUhCitMaJjJRIe5ekRSknaL5QmrGmaUpiogg4FzNzAhygSpdrxj+h1n88HRnqr0QbFA==" workbookSaltValue="8YWn5LYAXRyUpftp/ZUAPQ==" workbookSpinCount="100000" lockStructure="1"/>
  <bookViews>
    <workbookView xWindow="-108" yWindow="-108" windowWidth="23256" windowHeight="12456" tabRatio="822" activeTab="1"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Instrucciones!$A$1:$S$20</definedName>
    <definedName name="_xlnm.Print_Area" localSheetId="1">'Modelo de oferta económica'!$B$2:$H$205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4" i="1" l="1"/>
  <c r="J163" i="1"/>
  <c r="H164" i="1" s="1"/>
  <c r="I160" i="1"/>
  <c r="J159" i="1"/>
  <c r="H160" i="1" s="1"/>
  <c r="I156" i="1"/>
  <c r="J155" i="1"/>
  <c r="H156" i="1" s="1"/>
  <c r="I152" i="1"/>
  <c r="J151" i="1"/>
  <c r="H152" i="1" s="1"/>
  <c r="I148" i="1"/>
  <c r="J147" i="1"/>
  <c r="H148" i="1" s="1"/>
  <c r="I144" i="1"/>
  <c r="J143" i="1"/>
  <c r="H144" i="1" s="1"/>
  <c r="I140" i="1"/>
  <c r="J139" i="1"/>
  <c r="H140" i="1" s="1"/>
  <c r="I114" i="1"/>
  <c r="J113" i="1"/>
  <c r="H114" i="1" s="1"/>
  <c r="I110" i="1"/>
  <c r="J109" i="1"/>
  <c r="H110" i="1" s="1"/>
  <c r="I106" i="1"/>
  <c r="J105" i="1"/>
  <c r="H106" i="1" s="1"/>
  <c r="I62" i="1"/>
  <c r="I202" i="1"/>
  <c r="J201" i="1"/>
  <c r="H202" i="1" s="1"/>
  <c r="H199" i="1" s="1"/>
  <c r="I196" i="1"/>
  <c r="J195" i="1"/>
  <c r="H196" i="1" s="1"/>
  <c r="I192" i="1"/>
  <c r="J191" i="1"/>
  <c r="H192" i="1" s="1"/>
  <c r="I188" i="1"/>
  <c r="J187" i="1"/>
  <c r="H188" i="1" s="1"/>
  <c r="I184" i="1"/>
  <c r="J183" i="1"/>
  <c r="H184" i="1" s="1"/>
  <c r="I180" i="1"/>
  <c r="J179" i="1"/>
  <c r="H180" i="1" s="1"/>
  <c r="I174" i="1"/>
  <c r="J173" i="1"/>
  <c r="H174" i="1" s="1"/>
  <c r="I170" i="1"/>
  <c r="J169" i="1"/>
  <c r="H170" i="1" s="1"/>
  <c r="I136" i="1"/>
  <c r="J135" i="1"/>
  <c r="H136" i="1" s="1"/>
  <c r="I132" i="1"/>
  <c r="J131" i="1"/>
  <c r="H132" i="1" s="1"/>
  <c r="I128" i="1"/>
  <c r="J127" i="1"/>
  <c r="H128" i="1" s="1"/>
  <c r="I124" i="1"/>
  <c r="J123" i="1"/>
  <c r="H124" i="1" s="1"/>
  <c r="H177" i="1" l="1"/>
  <c r="H167" i="1"/>
  <c r="I167" i="1"/>
  <c r="I24" i="1" s="1"/>
  <c r="I199" i="1"/>
  <c r="I26" i="1" s="1"/>
  <c r="E26" i="1" s="1"/>
  <c r="I177" i="1"/>
  <c r="I25" i="1" s="1"/>
  <c r="I102" i="1"/>
  <c r="J101" i="1"/>
  <c r="H102" i="1" s="1"/>
  <c r="H99" i="1" s="1"/>
  <c r="I120" i="1"/>
  <c r="I117" i="1" s="1"/>
  <c r="I23" i="1" s="1"/>
  <c r="J119" i="1"/>
  <c r="H120" i="1" s="1"/>
  <c r="H117" i="1" s="1"/>
  <c r="E24" i="1" l="1"/>
  <c r="E25" i="1"/>
  <c r="E23" i="1"/>
  <c r="I96" i="1" l="1"/>
  <c r="J95" i="1"/>
  <c r="H96" i="1" s="1"/>
  <c r="I86" i="1" l="1"/>
  <c r="J85" i="1"/>
  <c r="H86" i="1" s="1"/>
  <c r="I82" i="1"/>
  <c r="J81" i="1"/>
  <c r="H82" i="1" s="1"/>
  <c r="I78" i="1"/>
  <c r="J77" i="1"/>
  <c r="H78" i="1" s="1"/>
  <c r="H75" i="1" l="1"/>
  <c r="I75" i="1"/>
  <c r="I20" i="1" s="1"/>
  <c r="E20" i="1" s="1"/>
  <c r="J61" i="1"/>
  <c r="H62" i="1" s="1"/>
  <c r="I99" i="1"/>
  <c r="I22" i="1" s="1"/>
  <c r="E22" i="1" s="1"/>
  <c r="J91" i="1"/>
  <c r="H92" i="1" s="1"/>
  <c r="H89" i="1" s="1"/>
  <c r="I92" i="1"/>
  <c r="I89" i="1" s="1"/>
  <c r="I21" i="1" s="1"/>
  <c r="J71" i="1"/>
  <c r="H72" i="1" s="1"/>
  <c r="H69" i="1" s="1"/>
  <c r="I72" i="1"/>
  <c r="I69" i="1" s="1"/>
  <c r="J65" i="1"/>
  <c r="H66" i="1" s="1"/>
  <c r="I66" i="1"/>
  <c r="H59" i="1" l="1"/>
  <c r="I59" i="1"/>
  <c r="I18" i="1" s="1"/>
  <c r="E18" i="1" s="1"/>
  <c r="E21" i="1"/>
  <c r="I19" i="1"/>
  <c r="E19" i="1" s="1"/>
  <c r="E27" i="1" l="1"/>
  <c r="I27" i="1" s="1"/>
</calcChain>
</file>

<file path=xl/sharedStrings.xml><?xml version="1.0" encoding="utf-8"?>
<sst xmlns="http://schemas.openxmlformats.org/spreadsheetml/2006/main" count="313" uniqueCount="164">
  <si>
    <t>CAPÍTULO 1</t>
  </si>
  <si>
    <t>Partida</t>
  </si>
  <si>
    <t>Precio Unitario</t>
  </si>
  <si>
    <t>Medición</t>
  </si>
  <si>
    <t>Importe</t>
  </si>
  <si>
    <t>m</t>
  </si>
  <si>
    <t>Ud.</t>
  </si>
  <si>
    <t>CAPÍTULO 2</t>
  </si>
  <si>
    <t>CAPÍTULO 3</t>
  </si>
  <si>
    <t>CAPÍTULO 5</t>
  </si>
  <si>
    <t>SEGURIDAD Y SALUD</t>
  </si>
  <si>
    <t>TOTAL PROYECTO</t>
  </si>
  <si>
    <t>Importe (€)</t>
  </si>
  <si>
    <t>Precio</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</si>
  <si>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</si>
  <si>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</si>
  <si>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</si>
  <si>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</si>
  <si>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</si>
  <si>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</si>
  <si>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</si>
  <si>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</si>
  <si>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</si>
  <si>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</si>
  <si>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</si>
  <si>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</si>
  <si>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</si>
  <si>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</si>
  <si>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</si>
  <si>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</si>
  <si>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</si>
  <si>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</si>
  <si>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</si>
  <si>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</si>
  <si>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</si>
  <si>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</si>
  <si>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001</t>
  </si>
  <si>
    <t>002</t>
  </si>
  <si>
    <t>003</t>
  </si>
  <si>
    <t>004</t>
  </si>
  <si>
    <t>005</t>
  </si>
  <si>
    <t>006</t>
  </si>
  <si>
    <t>016</t>
  </si>
  <si>
    <t>017</t>
  </si>
  <si>
    <t>018</t>
  </si>
  <si>
    <t>019</t>
  </si>
  <si>
    <t>ACTIVIDADES PREVIAS</t>
  </si>
  <si>
    <t>PA</t>
  </si>
  <si>
    <t>CAP.1 - Actividades Previas</t>
  </si>
  <si>
    <t>007</t>
  </si>
  <si>
    <t>Kg</t>
  </si>
  <si>
    <t>008</t>
  </si>
  <si>
    <t>009</t>
  </si>
  <si>
    <t>CAPÍTULO 4</t>
  </si>
  <si>
    <t>010</t>
  </si>
  <si>
    <t>011</t>
  </si>
  <si>
    <t>015</t>
  </si>
  <si>
    <t>020</t>
  </si>
  <si>
    <t>021</t>
  </si>
  <si>
    <t>022</t>
  </si>
  <si>
    <t>023</t>
  </si>
  <si>
    <t>024</t>
  </si>
  <si>
    <t>025</t>
  </si>
  <si>
    <t>026</t>
  </si>
  <si>
    <t>027</t>
  </si>
  <si>
    <t>028</t>
  </si>
  <si>
    <t>029</t>
  </si>
  <si>
    <t>030</t>
  </si>
  <si>
    <t>031</t>
  </si>
  <si>
    <t>032</t>
  </si>
  <si>
    <t>CAPÍTULO 6</t>
  </si>
  <si>
    <t>CAPÍTULO 7</t>
  </si>
  <si>
    <t>CAPÍTULO 8</t>
  </si>
  <si>
    <t>CAPÍTULO 9</t>
  </si>
  <si>
    <t>m³</t>
  </si>
  <si>
    <t>Y para que conste, firmo la presente declaración en …................….......... a…..de…………...... 2025.</t>
  </si>
  <si>
    <t>-El licitador rellenará en la pestaña "Modelo de oferta Económica" sus datos en los espacios punteados y la tabla correspondiente a la subcontratación prevista, en su caso, de tareas no críticas.</t>
  </si>
  <si>
    <t>-El licitador rellenará las celdas en naranja de la pestaña "Modelo de oferta Económica", que se corresponden con el importe ofertado de cada precio unitario y partida alzada de cada una de las partidas. El archivo calcula automaticamente el importe total.</t>
  </si>
  <si>
    <t>ANEXO 4</t>
  </si>
  <si>
    <t>Partida alzada de abono íntegro. Incluye todos los costes asociados al establecimiento y la gestión del alta del contratista y su personal en la instalación, incluyendo: implantación en obra (instalación de casetas de obra, habilitación de espacios de mecanización y acopios, etc), cursos de acceso, formación específica (PR, PRL, seguridad), reconocimientos médicos, etc.</t>
  </si>
  <si>
    <t>Implantación en obra</t>
  </si>
  <si>
    <r>
      <t>m</t>
    </r>
    <r>
      <rPr>
        <b/>
        <sz val="8"/>
        <color rgb="FF000000"/>
        <rFont val="Aptos Narrow"/>
        <family val="2"/>
      </rPr>
      <t>²</t>
    </r>
  </si>
  <si>
    <t>Demolición de pavimento exterior de aglomerado asfáltico.</t>
  </si>
  <si>
    <t>Demolición de pavimento de aglomerado asfáltico en calzada, con martillo neumático, y carga manual sobre camión o contenedor. El precio incluye el corte previo del contorno del pavimento, pero no incluye la demolición de la base soporte.</t>
  </si>
  <si>
    <t>Excavación de zanjas y pozos.</t>
  </si>
  <si>
    <t>012</t>
  </si>
  <si>
    <t>013</t>
  </si>
  <si>
    <t>014</t>
  </si>
  <si>
    <t>Arqueta de hormigón prefabricado.</t>
  </si>
  <si>
    <t>Demolición de pavimento exterior de hormigón en masa, mediante retroexcavadora con martillo rompedor, y carga mecánica sobre camión o contenedor. El precio no incluye la gestión de residuos.</t>
  </si>
  <si>
    <t>Relleno envolvente y principal de zanjas para instalaciones, con arena de 0 a 5 mm de diámetro y compactación en tongadas sucesivas de 20 cm de espesor máximo con bandeja vibrante de guiado manual, hasta alcanzar una densidad seca no inferior al 95% de la máxima obtenida en el ensayo Proctor Modificado, realizado según UNE 103501. Incluso cinta o distintivo indicador de la instalación.</t>
  </si>
  <si>
    <t>Partida alzada de abono íntegro. Incluye una inspección final de los trabajos ejecutados conforme a lo esperado, desmontaje de instalaciones temporales y acopio, limpieza final de obra y preparación de la documentación final solicitada.</t>
  </si>
  <si>
    <t>Partida alzada de abono íntegro. Conjunto final de documentación (incluidos planos as-built), demostrativa de la calidad de los trabajos y actividades realizados, según el alcance establecido en los códigos y normas utilizados y en la práctica corriente de los servicios y elementos suministrados.</t>
  </si>
  <si>
    <t>Transporte de residuos inertes con camión.</t>
  </si>
  <si>
    <t>Transporte con camión de mezcla sin clasificar de residuos inertes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</si>
  <si>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a gestor autorizado.</t>
  </si>
  <si>
    <t>Canon de vertido por entrega de mezcla sin clasificar de residuos inertes producidos en obras de construcción y/o demolición, en vertedero específico, instalación de tratamiento de residuos de construcción y demolición externa a la obra o centro de valorización o eliminación de residuos. El precio no incluye el transporte.</t>
  </si>
  <si>
    <t>Valorización de residuos de hierro y acero.</t>
  </si>
  <si>
    <t>Partida alzada de abono íntegro. Incluye todos los trabajos relacionados con la seguridad y salud durante la ejecución de las obras.</t>
  </si>
  <si>
    <t>D/Dª……………………… con domicilio en.…………………., enterado de la convocatoria de procedimiento de licitación para la contratación de las obras de acondicionamiento de campa de material convencional en la central nuclear Santa María de Garoña, expediente nº CO-TA-25-008,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</si>
  <si>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Traslado de materiales almacenados a otros puntos de la instalación.</t>
  </si>
  <si>
    <t>Materiales de PRyR, Servicios, MM y otros varios. El precio incluye carga, traslado y descarga.</t>
  </si>
  <si>
    <t>SISTEMA ELECTRICO Y CONTRA INCENDIOS</t>
  </si>
  <si>
    <t>Acondicionamiento del sistema eléctrico y contraincendios</t>
  </si>
  <si>
    <t>Desmontaje de los equipos y componentes del sistema eléctrico/contra incendios actuales situados sobre los muros y techo del interior/exterior de los barracones en “U”. Desmontaje del báculo existente de alumbrado exterior. Acondicionamiento paneles Elect./PCI existentes para su nuevo
uso. Reconexionado paneles Elect./PCI. Instalación de cobertura (tejadillo) de protección paneles Elect./PCI. Instalación de nuevo alumbrado exterior.</t>
  </si>
  <si>
    <t>DESAMIANTADO/DEMOLICIONES</t>
  </si>
  <si>
    <t>Desamiantado. Desmontaje de cobertura de placas de fibrocemento en cubierta inclinada.</t>
  </si>
  <si>
    <t>Desmontaje de cobertura de placas de fibrocemento con amianto, sujeta mecánicamente sobre correa estructural a menos de 20 m de altura, por empresa cualificada e inscrita en el Registro de Empresas con Riesgo al Amianto, en cubierta inclinada a dos aguas con una pendiente media del 30%, para una superficie media a desmontar de entre 1001 y 2000 m²; conmedios y equipos adecuados, y carga mecánica sobre camión. El precio incluye el desmontaje de los elementos de fijación, de los remates, de los canalones y de las bajantes y las mediciones de amianto (ambientales y personales).</t>
  </si>
  <si>
    <t>Demolición</t>
  </si>
  <si>
    <t>Demolición del conjunto de barracones (pórticos metálicos del tejado, puertas, ventanales, bloques prefabricados, muros de ladrillo raseado con mortero, etc.) de la zona E1.12.00 que incluye el barracón contiguo de residuos tóxicos y peligrosos sólidos (zona E1.46.00). El precio incluye la carga del material sobre camión o contenedor.</t>
  </si>
  <si>
    <t>Cobertura de chapa perfilada de acero. Nuevos tejados (zona almacenamiento botellas de gas)</t>
  </si>
  <si>
    <t>Cobertura de chapa perfilada trapezoidal de acero prelacado, espesor 0,6 mm, 30 mm de altura de perfil y 204 mm de intereje, colocada con un solape de la chapa superior de 200 mm y un solape lateral de un trapecio y fijada mecánicamente sobre entramado ligero metálico, en cubierta inclinada, con una pendiente mayor del 5%. Incluso accesorios de fijación de las chapas. El precio no incluye la estructura soporte ni los puntos singulares y las piezas especiales de la cobertura.</t>
  </si>
  <si>
    <t>VALLADO ZONA ALMACENAMIENTO BOTELLAS DE GAS</t>
  </si>
  <si>
    <t>Construcción de vallado</t>
  </si>
  <si>
    <t>Suministro y montaje de vallado formado por malla de simple torsión, de 50 mm de paso de malla y 2,7 mm de diámetro, acabado galvanizado y postes de acero galvanizado de 48 mm de diámetro y 2 m de altura, empotrados en dados de hormigón HM-20/B/20/X0, en pozos excavados en el terreno. Incluso accesorios para la fijación de la malla de simple torsión a los postes metálicos.</t>
  </si>
  <si>
    <t>Instalación puertas de acceso en vallado.</t>
  </si>
  <si>
    <t>Suministro y montaje de puerta de 6 m de largo (2 hojas de 3m) y 2 m de altura, constituida por cercos de tubo de acero galvanizado de 40x20x2 mm, bastidor de tubo de acero galvanizado de 40x40x1,5 mm con pletina de 40x4 mm y por malla de simple torsión, de 50 mm de paso de malla y 2,7 mm de diámetro, acabado galvanizado, fijada a los cercos y atirantada, para acceso en vallado de malla metálica. Incluso postes de refuerzo, hormigón HM-20/B/20/X0 para recibido de los postes y accesorios de fijación y montaje. Posee sistemas de herrajes de cierre tanto entre hojas como al suelo y candado de seguridad.</t>
  </si>
  <si>
    <t>ACONDICIONAMIENTO FIRME</t>
  </si>
  <si>
    <t>Excavación para nueva rasante.</t>
  </si>
  <si>
    <t>Excavación superficial, con medios mecánicos, y carga a camión. El precio no incluye el transporte de los materiales excavados.</t>
  </si>
  <si>
    <t>Solera de hormigón.</t>
  </si>
  <si>
    <t>Solera de hormigón de 20 cm de espesor, realizada con hormigón HM-25/B/20/X0 fabricado en central y vertido desde camión, con malla electrosoldada superior como armadura de reparto, ME 20x20 Ø 5-5 B 500 T 6x2,20 UNE-EN 10080, extendido y vibrado manual mediante regla vibrante, con acabado superficial mediante fratasadora mecánica y posterior aplicación de agente filmógeno, (0,15 l/m²); con juntas de retracción de 5 mm de espesor, mediante corte con disco de diamante. Incluso panel de poliestireno expandido de 3 cm de espesor, para la ejecución de juntas de dilatación, y masilla elástica para sellado de las juntas de retracción. El precio no incluye la base de la solera. El precio incluye los sobre espesores para dar una pendiente mínima del 0,5% a la solera.</t>
  </si>
  <si>
    <t>Acero para perfil embebido.</t>
  </si>
  <si>
    <t>Acero UNE-EN 10025 S235, formadas por piezas simples de perfiles, acabado con imprimación antioxidante, con uniones soldadas en obra. El precio incluye las soldaduras, los cortes, los despuntes, las piezas especiales, los casquillos y los elementos auxiliares de montaje.</t>
  </si>
  <si>
    <t>SISTEMA DE DRENAJE</t>
  </si>
  <si>
    <t>Demolición de solera o pavimento de hormigón.</t>
  </si>
  <si>
    <t>Excavación de zanjas hasta una profundidad de 2 m, con medios mecánicos, y carga a camión. El precio no incluye el transporte de los materiales excavados.</t>
  </si>
  <si>
    <t>Separador de hidrocarburos.</t>
  </si>
  <si>
    <t>Separador de hidrocarburos para el tratamiento de las aguas procedentes de lluvia contaminadas con aceite / hidrocarburos (escorrentía) de los residuos convencionales (chatarras) que se depositarán en la nueva explanada habilitada de los barracones en “U”. Incluido el transporte y los equipos auxiliares a instalar conforme a memoria proyecto.</t>
  </si>
  <si>
    <t>Hormigón para armar cimentación.</t>
  </si>
  <si>
    <t>Hormigón para armar cimentación, HA-25/F/20/X0, fabricado en central, y vertido con bomba.</t>
  </si>
  <si>
    <t>Hormigón de limpieza.</t>
  </si>
  <si>
    <t>Hormigón HL-150/B/20, fabricado en central y vertido desde camión, para formación de capa de hormigón de limpieza y nivelado de fondos de cimentación, en el fondo de la excavación previamente realizada.</t>
  </si>
  <si>
    <t>Colector PVC Ø200 de evacuación de aguas pluviales.</t>
  </si>
  <si>
    <t xml:space="preserve">Suministro e instalación de canalización para la evacuación de aguas pluviales, con una pendiente mínima del 1%, formada por tubo de PVC liso, serie SN-4, rigidez anular nominal 4 kN/m², de 200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con sus correspondientes juntas y piezas especiales. Incluso líquido limpiador y adhesivo para tubos y accesorios de PVC. El precio no incluye la excavación ni el relleno principal.    </t>
  </si>
  <si>
    <t>Colector PVC Ø315 de evacuación de aguas pluviales.</t>
  </si>
  <si>
    <t xml:space="preserve">Suministro e instalación de canalización para la evacuación de aguas pluviales, con una pendiente mínima del 1%, formada por tubo de PVC liso, serie SN-4, rigidez anular nominal 4 kN/m², de 315 mm de diámetro exterior, pegado mediante adhesivo, colocado sobre lecho de arena de 10 cm de espesor, debidamente compactada y nivelada con pisón vibrante de guiado manual, relleno lateral compactando hasta los riñones y posterior relleno con la misma arena hasta 30 cm por encima de la generatriz superior de la tubería, con sus correspondientes juntas y piezas especiales. Incluso líquido limpiador y adhesivo para tubos y accesorios de PVC. El precio no incluye la excavación ni el relleno principal.    </t>
  </si>
  <si>
    <t>Arqueta de paso enterrada, prefabricada de hormigón, de dimensiones interiores 80x80 cm, sobre solera de hormigón en masa HM-20/B/20/X0 de 20 cm de espesor, con marco y tapa prefabricados de hormigón armado. El precio no incluye la excavación ni el relleno del trasdós.</t>
  </si>
  <si>
    <t>Bordillo prefabricado de hormigón.</t>
  </si>
  <si>
    <t>Bordillo - Recto - MC - A1 (20x14) - B- H - S(R-3,5) - UNE-EN 1340, colocado sobre base de hormigón en masa (HM-20/P/20/X0) de 20 cm de espesor y rejuntado con mortero de cemento, industrial, M-5.</t>
  </si>
  <si>
    <t>Cuneta revestida de hormigón.</t>
  </si>
  <si>
    <t>Cuneta de sección rectangular de 50 cm de anchura y altura variable, con 0,5 % de pendiente, revestida con una capa de hormigón en masa HM-20/P/20/X0 de 15 cm de espesor.</t>
  </si>
  <si>
    <t>Relleno de excavaciones.</t>
  </si>
  <si>
    <t>Reparación de solera de hormigón.</t>
  </si>
  <si>
    <t>Solera de hormigón en masa de 20 cm de espesor, realizada con hormigón HM-25/B/20/X0 fabricado en central y vertido desde camión, extendido y vibrado manual mediante regla vibrante, sin tratamiento de su superficie; con juntas de retracción de 5 mm de espesor, mediante corte con disco de diamante. Incluso panel de poliestireno expandido de 3 cm de espesor, para la ejecución de juntas de dilatación. El precio no incluye la base de la solera</t>
  </si>
  <si>
    <t>TRABAJOS FINALES</t>
  </si>
  <si>
    <t>Actividades finales.</t>
  </si>
  <si>
    <t>Dossier final de los trabajos.</t>
  </si>
  <si>
    <t>GESTIÓN DE RESIDUOS DE LA CONSTRUCCIÓN Y DEMOLICIÓN</t>
  </si>
  <si>
    <t>Transporte de elementos de fibrocemento con amianto.</t>
  </si>
  <si>
    <t>Transporte de elementos de fibrocemento con amianto procedentes de una demolición, a vertedero específico, instalación de tratamiento de residuos de construcción y demolición externa a la obra o centro de valorización o eliminación de residuos, previamente plastificados y paletizados. El precio incluye el viaje de ida, la descarga y el viaje de vuelta, pero no incluye el plastificado, el etiquetado, el paletizado ni la carga en obra.</t>
  </si>
  <si>
    <t>Canon de vertido por entrega de elementos de fibrocemento con amianto a gestor autorizado.</t>
  </si>
  <si>
    <t>Canon de vertido por entrega a gestor autorizado de residuos peligrosos, de elementos de fibrocemento con amianto procedentes de una demolición. El precio no incluye el plastificado, el etiquetado, el paletizado ni el transporte.</t>
  </si>
  <si>
    <t>Valorización de los residuos de hierro y acero generados en los trabajos</t>
  </si>
  <si>
    <t>Seguridad y salud</t>
  </si>
  <si>
    <t>CAP.2 - Sistema eléctrico y contraincendios</t>
  </si>
  <si>
    <t>CAP.3 - Desamiantado / Demoliciones</t>
  </si>
  <si>
    <t>CAP.4 - Vallado zona almacenamiento botellas de gas</t>
  </si>
  <si>
    <t>CAP.5 - Acondicionamiento firme</t>
  </si>
  <si>
    <t>CAP.6 - Sistema de drenaje</t>
  </si>
  <si>
    <t>CAP.7 - Trabajos finales</t>
  </si>
  <si>
    <t>CAP.8 - Gestión de residuos de contrucción y demolición</t>
  </si>
  <si>
    <t>CAP.9 - Seguridad y salud</t>
  </si>
  <si>
    <t>PROYECTO DE OBRAS DE ACONDICIONAMIENTO DE CAMPA DE MATERIAL CONVENCIONAL EN LA CENTRAL NUCLEAR SANTA MARÍA DE GAROÑA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</si>
</sst>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4"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
      <b/>
      <sz val="8"/>
      <color rgb="FF000000"/>
      <name val="Aptos Narrow"/>
      <family val="2"/>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0" fillId="9" borderId="0" applyNumberFormat="0" applyBorder="0" applyAlignment="0" applyProtection="0"/>
  </cellStyleXfs>
  <cellXfs count="120">
    <xf numFmtId="0" fontId="0" fillId="0" borderId="0" xfId="0"/>
    <xf numFmtId="0" fontId="0" fillId="0" borderId="3" xfId="0" applyBorder="1"/>
    <xf numFmtId="0" fontId="2" fillId="0" borderId="4" xfId="0" applyFont="1" applyBorder="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4" fontId="1" fillId="3" borderId="7" xfId="0" applyNumberFormat="1" applyFont="1" applyFill="1" applyBorder="1" applyAlignment="1">
      <alignment horizontal="right" vertical="center"/>
    </xf>
    <xf numFmtId="0" fontId="1" fillId="3" borderId="7" xfId="0" applyFont="1" applyFill="1" applyBorder="1" applyAlignment="1">
      <alignment horizontal="right" vertical="center"/>
    </xf>
    <xf numFmtId="0" fontId="0" fillId="0" borderId="0" xfId="0" applyAlignment="1">
      <alignment wrapText="1"/>
    </xf>
    <xf numFmtId="8" fontId="1" fillId="2" borderId="5" xfId="0" applyNumberFormat="1" applyFont="1" applyFill="1" applyBorder="1" applyAlignment="1">
      <alignment horizontal="center" vertical="center"/>
    </xf>
    <xf numFmtId="0" fontId="0" fillId="5" borderId="0" xfId="0" applyFill="1"/>
    <xf numFmtId="4" fontId="0" fillId="0" borderId="0" xfId="0" applyNumberFormat="1"/>
    <xf numFmtId="4" fontId="2" fillId="0" borderId="5" xfId="0" applyNumberFormat="1" applyFont="1" applyBorder="1" applyAlignment="1">
      <alignment horizontal="center"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7"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4" fillId="5" borderId="0" xfId="0" applyFont="1" applyFill="1" applyAlignment="1">
      <alignment horizontal="left"/>
    </xf>
    <xf numFmtId="0" fontId="17"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19" fillId="7" borderId="5" xfId="0" applyNumberFormat="1" applyFont="1" applyFill="1" applyBorder="1" applyAlignment="1">
      <alignment horizontal="right" vertical="center"/>
    </xf>
    <xf numFmtId="0" fontId="21" fillId="0" borderId="5" xfId="0" applyFont="1" applyBorder="1" applyAlignment="1" applyProtection="1">
      <alignment horizontal="center" vertical="center" wrapText="1"/>
      <protection locked="0"/>
    </xf>
    <xf numFmtId="0" fontId="20" fillId="5" borderId="0" xfId="1" applyFill="1" applyAlignment="1" applyProtection="1">
      <alignment horizontal="left"/>
    </xf>
    <xf numFmtId="0" fontId="0" fillId="5" borderId="0" xfId="0" applyFill="1" applyProtection="1">
      <protection hidden="1"/>
    </xf>
    <xf numFmtId="0" fontId="15"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4" fillId="0" borderId="0" xfId="0" applyFont="1" applyAlignment="1">
      <alignment horizontal="center" vertical="center" wrapText="1"/>
    </xf>
    <xf numFmtId="0" fontId="1" fillId="3" borderId="6" xfId="0" quotePrefix="1" applyFont="1" applyFill="1" applyBorder="1" applyAlignment="1">
      <alignment horizontal="center" vertical="center"/>
    </xf>
    <xf numFmtId="0" fontId="21" fillId="5" borderId="1"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4" fontId="0" fillId="5" borderId="0" xfId="0" applyNumberFormat="1" applyFill="1"/>
    <xf numFmtId="4" fontId="13" fillId="5" borderId="0" xfId="0" applyNumberFormat="1" applyFont="1" applyFill="1"/>
    <xf numFmtId="0" fontId="0" fillId="0" borderId="14" xfId="0" applyBorder="1"/>
    <xf numFmtId="0" fontId="1" fillId="3" borderId="7" xfId="0" applyFont="1" applyFill="1" applyBorder="1" applyAlignment="1">
      <alignment horizontal="center"/>
    </xf>
    <xf numFmtId="3" fontId="1" fillId="3" borderId="7" xfId="0" applyNumberFormat="1" applyFont="1" applyFill="1" applyBorder="1" applyAlignment="1">
      <alignment horizontal="right" vertic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3" fillId="0" borderId="9"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7" xfId="0" applyFont="1" applyBorder="1" applyAlignment="1">
      <alignment horizontal="justify"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2" fillId="0" borderId="4" xfId="0" applyFont="1" applyBorder="1" applyAlignment="1">
      <alignment horizontal="center" vertical="center"/>
    </xf>
    <xf numFmtId="0" fontId="1" fillId="3" borderId="4" xfId="0" applyFont="1" applyFill="1" applyBorder="1" applyAlignment="1">
      <alignment horizontal="justify" vertical="center" wrapText="1"/>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22" fillId="7" borderId="13" xfId="0" applyFont="1" applyFill="1" applyBorder="1" applyAlignment="1">
      <alignment horizontal="left" vertical="center"/>
    </xf>
    <xf numFmtId="0" fontId="22" fillId="7" borderId="14" xfId="0" applyFont="1" applyFill="1" applyBorder="1" applyAlignment="1">
      <alignment horizontal="left" vertical="center"/>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1" fillId="5" borderId="1"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17" fillId="5" borderId="0" xfId="0" applyFont="1" applyFill="1" applyAlignment="1">
      <alignment horizontal="center"/>
    </xf>
    <xf numFmtId="0" fontId="17" fillId="5" borderId="0" xfId="0" applyFont="1" applyFill="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8" fontId="6" fillId="5" borderId="1" xfId="0" applyNumberFormat="1" applyFont="1" applyFill="1" applyBorder="1" applyAlignment="1">
      <alignment horizontal="right" vertical="center"/>
    </xf>
    <xf numFmtId="8" fontId="6" fillId="5" borderId="4" xfId="0" applyNumberFormat="1" applyFont="1" applyFill="1" applyBorder="1" applyAlignment="1">
      <alignment horizontal="right" vertical="center"/>
    </xf>
    <xf numFmtId="0" fontId="4" fillId="5" borderId="0" xfId="0" applyFont="1" applyFill="1" applyAlignment="1" applyProtection="1">
      <alignment horizontal="justify" vertical="justify" wrapText="1"/>
      <protection locked="0"/>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0" fontId="4" fillId="5" borderId="0" xfId="0" applyFont="1" applyFill="1" applyAlignment="1" applyProtection="1">
      <alignment horizontal="left"/>
      <protection locked="0"/>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122537</xdr:colOff>
      <xdr:row>0</xdr:row>
      <xdr:rowOff>86636</xdr:rowOff>
    </xdr:from>
    <xdr:to>
      <xdr:col>1</xdr:col>
      <xdr:colOff>1024942</xdr:colOff>
      <xdr:row>5</xdr:row>
      <xdr:rowOff>41413</xdr:rowOff>
    </xdr:to>
    <xdr:pic>
      <xdr:nvPicPr>
        <xdr:cNvPr id="3" name="Imagen 2">
          <a:extLst>
            <a:ext uri="{FF2B5EF4-FFF2-40B4-BE49-F238E27FC236}">
              <a16:creationId xmlns:a16="http://schemas.microsoft.com/office/drawing/2014/main" id="{7B4D1B03-BF0F-469D-8592-2CFEF31C05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5755" cy="57390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115956</xdr:colOff>
      <xdr:row>14</xdr:row>
      <xdr:rowOff>164661</xdr:rowOff>
    </xdr:from>
    <xdr:to>
      <xdr:col>4</xdr:col>
      <xdr:colOff>1335855</xdr:colOff>
      <xdr:row>15</xdr:row>
      <xdr:rowOff>475754</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257260" y="2856509"/>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5"/>
  <sheetViews>
    <sheetView zoomScale="115" zoomScaleNormal="115" workbookViewId="0">
      <selection activeCell="B26" sqref="B26"/>
    </sheetView>
  </sheetViews>
  <sheetFormatPr baseColWidth="10" defaultColWidth="11.5703125" defaultRowHeight="15" x14ac:dyDescent="0.25"/>
  <cols>
    <col min="1" max="1" width="2" style="35" customWidth="1"/>
    <col min="2" max="2" width="42.7109375" style="38" customWidth="1"/>
    <col min="3" max="3" width="6" style="38" customWidth="1"/>
    <col min="4" max="4" width="16.7109375" style="38" customWidth="1"/>
    <col min="5" max="5" width="15.42578125" style="35" customWidth="1"/>
    <col min="6" max="6" width="1" style="35" customWidth="1"/>
    <col min="7" max="15" width="11.5703125" style="35"/>
    <col min="16" max="16" width="13.140625" style="35" customWidth="1"/>
    <col min="17" max="17" width="2.85546875" style="35" customWidth="1"/>
    <col min="18" max="29" width="11.5703125" style="35"/>
    <col min="30" max="16384" width="11.5703125" style="38"/>
  </cols>
  <sheetData>
    <row r="1" spans="2:2" s="35" customFormat="1" ht="9.75" customHeight="1" x14ac:dyDescent="0.25"/>
    <row r="2" spans="2:2" s="35" customFormat="1" ht="9.75" customHeight="1" x14ac:dyDescent="0.25"/>
    <row r="3" spans="2:2" s="35" customFormat="1" ht="9.75" customHeight="1" x14ac:dyDescent="0.25"/>
    <row r="4" spans="2:2" s="35" customFormat="1" ht="9.75" customHeight="1" x14ac:dyDescent="0.25"/>
    <row r="5" spans="2:2" s="35" customFormat="1" ht="9.75" customHeight="1" x14ac:dyDescent="0.25"/>
    <row r="6" spans="2:2" s="35" customFormat="1" ht="20.25" customHeight="1" x14ac:dyDescent="0.35">
      <c r="B6" s="36" t="s">
        <v>24</v>
      </c>
    </row>
    <row r="7" spans="2:2" s="35" customFormat="1" ht="15" customHeight="1" x14ac:dyDescent="0.25"/>
    <row r="8" spans="2:2" s="35" customFormat="1" ht="15" customHeight="1" x14ac:dyDescent="0.25">
      <c r="B8" s="37" t="s">
        <v>34</v>
      </c>
    </row>
    <row r="9" spans="2:2" s="35" customFormat="1" ht="15" customHeight="1" x14ac:dyDescent="0.25">
      <c r="B9" s="37" t="s">
        <v>76</v>
      </c>
    </row>
    <row r="10" spans="2:2" s="35" customFormat="1" ht="15" customHeight="1" x14ac:dyDescent="0.25">
      <c r="B10" s="37" t="s">
        <v>77</v>
      </c>
    </row>
    <row r="11" spans="2:2" s="35" customFormat="1" ht="15" customHeight="1" x14ac:dyDescent="0.25">
      <c r="B11" s="37" t="s">
        <v>35</v>
      </c>
    </row>
    <row r="12" spans="2:2" s="35" customFormat="1" ht="15" customHeight="1" x14ac:dyDescent="0.25">
      <c r="B12" s="37" t="s">
        <v>31</v>
      </c>
    </row>
    <row r="13" spans="2:2" s="35" customFormat="1" ht="15" customHeight="1" x14ac:dyDescent="0.25">
      <c r="B13" s="37" t="s">
        <v>33</v>
      </c>
    </row>
    <row r="14" spans="2:2" s="35" customFormat="1" ht="15" customHeight="1" x14ac:dyDescent="0.25">
      <c r="B14" s="37" t="s">
        <v>28</v>
      </c>
    </row>
    <row r="15" spans="2:2" s="35" customFormat="1" ht="15" customHeight="1" x14ac:dyDescent="0.25">
      <c r="B15" s="37" t="s">
        <v>26</v>
      </c>
    </row>
    <row r="16" spans="2:2" s="35" customFormat="1" ht="15" customHeight="1" x14ac:dyDescent="0.25">
      <c r="B16" s="37" t="s">
        <v>29</v>
      </c>
    </row>
    <row r="17" spans="2:19" s="35" customFormat="1" ht="15" customHeight="1" x14ac:dyDescent="0.25">
      <c r="B17" s="37" t="s">
        <v>30</v>
      </c>
    </row>
    <row r="18" spans="2:19" s="35" customFormat="1" ht="15" customHeight="1" x14ac:dyDescent="0.25">
      <c r="B18" s="37" t="s">
        <v>25</v>
      </c>
    </row>
    <row r="19" spans="2:19" s="35" customFormat="1" ht="15" customHeight="1" x14ac:dyDescent="0.25">
      <c r="B19" s="37" t="s">
        <v>27</v>
      </c>
    </row>
    <row r="20" spans="2:19" s="35" customFormat="1" ht="5.25" customHeight="1" x14ac:dyDescent="0.25">
      <c r="B20" s="37"/>
    </row>
    <row r="21" spans="2:19" s="35" customFormat="1" ht="47.25" customHeight="1" x14ac:dyDescent="0.25">
      <c r="B21" s="50" t="s">
        <v>32</v>
      </c>
      <c r="C21" s="51"/>
      <c r="D21" s="51"/>
      <c r="E21" s="51"/>
      <c r="F21" s="51"/>
      <c r="G21" s="51"/>
      <c r="H21" s="51"/>
      <c r="I21" s="51"/>
      <c r="J21" s="51"/>
      <c r="K21" s="51"/>
      <c r="L21" s="51"/>
      <c r="M21" s="51"/>
      <c r="N21" s="51"/>
      <c r="O21" s="51"/>
      <c r="P21" s="51"/>
      <c r="Q21" s="51"/>
      <c r="R21" s="51"/>
      <c r="S21" s="52"/>
    </row>
    <row r="22" spans="2:19" s="35" customFormat="1" x14ac:dyDescent="0.25"/>
    <row r="23" spans="2:19" s="35" customFormat="1" x14ac:dyDescent="0.25"/>
    <row r="24" spans="2:19" s="35" customFormat="1" x14ac:dyDescent="0.25"/>
    <row r="25" spans="2:19" s="35" customFormat="1" x14ac:dyDescent="0.25"/>
    <row r="26" spans="2:19" s="35" customFormat="1" x14ac:dyDescent="0.25"/>
    <row r="27" spans="2:19" s="35" customFormat="1" x14ac:dyDescent="0.25"/>
    <row r="28" spans="2:19" s="35" customFormat="1" x14ac:dyDescent="0.25"/>
    <row r="29" spans="2:19" s="35" customFormat="1" x14ac:dyDescent="0.25"/>
    <row r="30" spans="2:19" s="35" customFormat="1" x14ac:dyDescent="0.25"/>
    <row r="31" spans="2:19" s="35" customFormat="1" x14ac:dyDescent="0.25"/>
    <row r="32" spans="2:19" s="35" customFormat="1" x14ac:dyDescent="0.25"/>
    <row r="33" s="35" customFormat="1" x14ac:dyDescent="0.25"/>
    <row r="34" s="35" customFormat="1" x14ac:dyDescent="0.25"/>
    <row r="35" s="35" customFormat="1" x14ac:dyDescent="0.25"/>
    <row r="36" s="35" customFormat="1" x14ac:dyDescent="0.25"/>
    <row r="37" s="35" customFormat="1" x14ac:dyDescent="0.25"/>
    <row r="38" s="35" customFormat="1" x14ac:dyDescent="0.25"/>
    <row r="39" s="35" customFormat="1" x14ac:dyDescent="0.25"/>
    <row r="40" s="35" customFormat="1" x14ac:dyDescent="0.25"/>
    <row r="41" s="35" customFormat="1" x14ac:dyDescent="0.25"/>
    <row r="42" s="35" customFormat="1" x14ac:dyDescent="0.25"/>
    <row r="43" s="35" customFormat="1" x14ac:dyDescent="0.25"/>
    <row r="44" s="35" customFormat="1" x14ac:dyDescent="0.25"/>
    <row r="45" s="35" customFormat="1" x14ac:dyDescent="0.25"/>
    <row r="46" s="35" customFormat="1" x14ac:dyDescent="0.25"/>
    <row r="47" s="35" customFormat="1" x14ac:dyDescent="0.25"/>
    <row r="48" s="35" customFormat="1" x14ac:dyDescent="0.25"/>
    <row r="49" s="35" customFormat="1" x14ac:dyDescent="0.25"/>
    <row r="50" s="35" customFormat="1" x14ac:dyDescent="0.25"/>
    <row r="51" s="35" customFormat="1" x14ac:dyDescent="0.25"/>
    <row r="52" s="35" customFormat="1" x14ac:dyDescent="0.25"/>
    <row r="53" s="35" customFormat="1" x14ac:dyDescent="0.25"/>
    <row r="54" s="35" customFormat="1" x14ac:dyDescent="0.25"/>
    <row r="55" s="35" customFormat="1" x14ac:dyDescent="0.25"/>
    <row r="56" s="35" customFormat="1" x14ac:dyDescent="0.25"/>
    <row r="57" s="35" customFormat="1" x14ac:dyDescent="0.25"/>
    <row r="58" s="35" customFormat="1" x14ac:dyDescent="0.25"/>
    <row r="59" s="35" customFormat="1" x14ac:dyDescent="0.25"/>
    <row r="60" s="35" customFormat="1" x14ac:dyDescent="0.25"/>
    <row r="61" s="35" customFormat="1" x14ac:dyDescent="0.25"/>
    <row r="62" s="35" customFormat="1" x14ac:dyDescent="0.25"/>
    <row r="63" s="35" customFormat="1" x14ac:dyDescent="0.25"/>
    <row r="64" s="35" customFormat="1" x14ac:dyDescent="0.25"/>
    <row r="65" s="35" customFormat="1" x14ac:dyDescent="0.25"/>
    <row r="66" s="35" customFormat="1" x14ac:dyDescent="0.25"/>
    <row r="67" s="35" customFormat="1" x14ac:dyDescent="0.25"/>
    <row r="68" s="35" customFormat="1" x14ac:dyDescent="0.25"/>
    <row r="69" s="35" customFormat="1" x14ac:dyDescent="0.25"/>
    <row r="70" s="35" customFormat="1" x14ac:dyDescent="0.25"/>
    <row r="71" s="35" customFormat="1" x14ac:dyDescent="0.25"/>
    <row r="72" s="35" customFormat="1" x14ac:dyDescent="0.25"/>
    <row r="73" s="35" customFormat="1" x14ac:dyDescent="0.25"/>
    <row r="74" s="35" customFormat="1" x14ac:dyDescent="0.25"/>
    <row r="75" s="35" customFormat="1" x14ac:dyDescent="0.25"/>
    <row r="76" s="35" customFormat="1" x14ac:dyDescent="0.25"/>
    <row r="77" s="35" customFormat="1" x14ac:dyDescent="0.25"/>
    <row r="78" s="35" customFormat="1" x14ac:dyDescent="0.25"/>
    <row r="79" s="35" customFormat="1" x14ac:dyDescent="0.25"/>
    <row r="80" s="35" customFormat="1" x14ac:dyDescent="0.25"/>
    <row r="81" s="35" customFormat="1" x14ac:dyDescent="0.25"/>
    <row r="82" s="35" customFormat="1" x14ac:dyDescent="0.25"/>
    <row r="83" s="35" customFormat="1" x14ac:dyDescent="0.25"/>
    <row r="84" s="35" customFormat="1" x14ac:dyDescent="0.25"/>
    <row r="85" s="35" customFormat="1" x14ac:dyDescent="0.25"/>
  </sheetData>
  <sheetProtection algorithmName="SHA-512" hashValue="dmaBnhNj/ia1s+JOqH/nGW81KtR73Td4AMSGC1DMHW61bK7Y9LZxk0LA43GJADBlZB3xxuJS6QC+PJM3j7drtg==" saltValue="XRkeB+D1oww3bwMGTeLEEQ==" spinCount="100000" sheet="1" objects="1" scenarios="1" selectLockedCells="1" selectUnlockedCells="1"/>
  <mergeCells count="1">
    <mergeCell ref="B21:S21"/>
  </mergeCells>
  <pageMargins left="0.15748031496062992" right="0.15748031496062992" top="0.74803149606299213" bottom="0.74803149606299213" header="0.31496062992125984" footer="0.31496062992125984"/>
  <pageSetup paperSize="9" scale="6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pageSetUpPr fitToPage="1"/>
  </sheetPr>
  <dimension ref="A1:AB533"/>
  <sheetViews>
    <sheetView tabSelected="1" zoomScaleNormal="100" workbookViewId="0">
      <selection activeCell="F62" sqref="F62"/>
    </sheetView>
  </sheetViews>
  <sheetFormatPr baseColWidth="10" defaultRowHeight="15" x14ac:dyDescent="0.25"/>
  <cols>
    <col min="1" max="1" width="2" style="9" customWidth="1"/>
    <col min="2" max="2" width="9.140625" customWidth="1"/>
    <col min="3" max="3" width="9.85546875" customWidth="1"/>
    <col min="4" max="4" width="52.140625" customWidth="1"/>
    <col min="5" max="5" width="20.42578125" style="9" customWidth="1"/>
    <col min="6" max="6" width="11.85546875" style="9" customWidth="1"/>
    <col min="7" max="7" width="7.7109375" style="9" customWidth="1"/>
    <col min="8" max="8" width="10.85546875" style="9" customWidth="1"/>
    <col min="9" max="9" width="76.28515625" style="9" customWidth="1"/>
    <col min="10" max="28" width="11.5703125" style="9"/>
  </cols>
  <sheetData>
    <row r="1" spans="2:8" s="9" customFormat="1" ht="7.5" customHeight="1" x14ac:dyDescent="0.25"/>
    <row r="2" spans="2:8" s="9" customFormat="1" ht="27.75" customHeight="1" x14ac:dyDescent="0.35">
      <c r="B2" s="80" t="s">
        <v>78</v>
      </c>
      <c r="C2" s="80"/>
      <c r="D2" s="80"/>
      <c r="E2" s="80"/>
      <c r="F2" s="80"/>
      <c r="G2" s="80"/>
      <c r="H2" s="80"/>
    </row>
    <row r="3" spans="2:8" s="9" customFormat="1" ht="9.75" customHeight="1" x14ac:dyDescent="0.25">
      <c r="B3" s="20"/>
      <c r="C3" s="20"/>
      <c r="D3" s="20"/>
      <c r="E3" s="20"/>
      <c r="F3" s="20"/>
      <c r="G3" s="20"/>
      <c r="H3" s="20"/>
    </row>
    <row r="4" spans="2:8" s="9" customFormat="1" ht="16.5" customHeight="1" x14ac:dyDescent="0.25">
      <c r="B4" s="81" t="s">
        <v>14</v>
      </c>
      <c r="C4" s="81"/>
      <c r="D4" s="81"/>
      <c r="E4" s="81"/>
      <c r="F4" s="81"/>
      <c r="G4" s="81"/>
      <c r="H4" s="81"/>
    </row>
    <row r="5" spans="2:8" s="9" customFormat="1" ht="15" customHeight="1" x14ac:dyDescent="0.25">
      <c r="B5" s="18"/>
    </row>
    <row r="6" spans="2:8" s="9" customFormat="1" ht="15" customHeight="1" x14ac:dyDescent="0.25">
      <c r="B6" s="106" t="s">
        <v>99</v>
      </c>
      <c r="C6" s="106"/>
      <c r="D6" s="106"/>
      <c r="E6" s="106"/>
      <c r="F6" s="106"/>
      <c r="G6" s="106"/>
      <c r="H6" s="106"/>
    </row>
    <row r="7" spans="2:8" s="9" customFormat="1" ht="15" customHeight="1" x14ac:dyDescent="0.25">
      <c r="B7" s="106"/>
      <c r="C7" s="106"/>
      <c r="D7" s="106"/>
      <c r="E7" s="106"/>
      <c r="F7" s="106"/>
      <c r="G7" s="106"/>
      <c r="H7" s="106"/>
    </row>
    <row r="8" spans="2:8" s="9" customFormat="1" ht="15" customHeight="1" x14ac:dyDescent="0.25">
      <c r="B8" s="106"/>
      <c r="C8" s="106"/>
      <c r="D8" s="106"/>
      <c r="E8" s="106"/>
      <c r="F8" s="106"/>
      <c r="G8" s="106"/>
      <c r="H8" s="106"/>
    </row>
    <row r="9" spans="2:8" s="9" customFormat="1" ht="15" customHeight="1" x14ac:dyDescent="0.25">
      <c r="B9" s="106"/>
      <c r="C9" s="106"/>
      <c r="D9" s="106"/>
      <c r="E9" s="106"/>
      <c r="F9" s="106"/>
      <c r="G9" s="106"/>
      <c r="H9" s="106"/>
    </row>
    <row r="10" spans="2:8" s="9" customFormat="1" ht="15" customHeight="1" x14ac:dyDescent="0.25">
      <c r="B10" s="106"/>
      <c r="C10" s="106"/>
      <c r="D10" s="106"/>
      <c r="E10" s="106"/>
      <c r="F10" s="106"/>
      <c r="G10" s="106"/>
      <c r="H10" s="106"/>
    </row>
    <row r="11" spans="2:8" s="9" customFormat="1" ht="15" customHeight="1" x14ac:dyDescent="0.25">
      <c r="B11" s="106"/>
      <c r="C11" s="106"/>
      <c r="D11" s="106"/>
      <c r="E11" s="106"/>
      <c r="F11" s="106"/>
      <c r="G11" s="106"/>
      <c r="H11" s="106"/>
    </row>
    <row r="12" spans="2:8" s="9" customFormat="1" ht="15" customHeight="1" x14ac:dyDescent="0.25">
      <c r="B12" s="106"/>
      <c r="C12" s="106"/>
      <c r="D12" s="106"/>
      <c r="E12" s="106"/>
      <c r="F12" s="106"/>
      <c r="G12" s="106"/>
      <c r="H12" s="106"/>
    </row>
    <row r="13" spans="2:8" s="9" customFormat="1" ht="15" customHeight="1" x14ac:dyDescent="0.25">
      <c r="B13" s="106"/>
      <c r="C13" s="106"/>
      <c r="D13" s="106"/>
      <c r="E13" s="106"/>
      <c r="F13" s="106"/>
      <c r="G13" s="106"/>
      <c r="H13" s="106"/>
    </row>
    <row r="14" spans="2:8" s="9" customFormat="1" ht="15" customHeight="1" thickBot="1" x14ac:dyDescent="0.3">
      <c r="B14" s="31"/>
      <c r="C14" s="31"/>
      <c r="D14" s="31"/>
      <c r="E14" s="31"/>
      <c r="F14" s="31"/>
      <c r="G14" s="31"/>
      <c r="H14" s="31"/>
    </row>
    <row r="15" spans="2:8" ht="16.5" customHeight="1" x14ac:dyDescent="0.35">
      <c r="B15" s="95" t="s">
        <v>163</v>
      </c>
      <c r="C15" s="96"/>
      <c r="D15" s="97"/>
      <c r="E15" s="16"/>
      <c r="F15" s="91" t="s">
        <v>23</v>
      </c>
      <c r="G15" s="92"/>
    </row>
    <row r="16" spans="2:8" ht="55.5" customHeight="1" thickBot="1" x14ac:dyDescent="0.4">
      <c r="B16" s="98"/>
      <c r="C16" s="99"/>
      <c r="D16" s="100"/>
      <c r="E16" s="17"/>
      <c r="F16" s="93"/>
      <c r="G16" s="94"/>
    </row>
    <row r="17" spans="2:15" ht="16.5" thickBot="1" x14ac:dyDescent="0.3">
      <c r="B17" s="101" t="s">
        <v>11</v>
      </c>
      <c r="C17" s="102"/>
      <c r="D17" s="103"/>
      <c r="E17" s="12" t="s">
        <v>12</v>
      </c>
      <c r="F17" s="66"/>
      <c r="G17" s="67"/>
    </row>
    <row r="18" spans="2:15" ht="17.45" customHeight="1" thickBot="1" x14ac:dyDescent="0.4">
      <c r="B18" s="70" t="s">
        <v>48</v>
      </c>
      <c r="C18" s="71"/>
      <c r="D18" s="71"/>
      <c r="E18" s="32" t="str">
        <f>IF(I18="En este capítulo hay alguna partida con precio unitario o partida alzada sin rellenar","Sin importe por errores",+'Modelo de oferta económica'!H59)</f>
        <v>Sin importe por errores</v>
      </c>
      <c r="F18" s="68"/>
      <c r="G18" s="69"/>
      <c r="I18" s="13" t="str">
        <f xml:space="preserve"> IF('Modelo de oferta económica'!I59=0,"","En este capítulo hay alguna partida con precio unitario o partida alzada sin rellenar")</f>
        <v>En este capítulo hay alguna partida con precio unitario o partida alzada sin rellenar</v>
      </c>
      <c r="J18" s="13"/>
      <c r="K18" s="13"/>
      <c r="L18" s="13"/>
      <c r="M18" s="13"/>
      <c r="N18" s="13"/>
      <c r="O18" s="13"/>
    </row>
    <row r="19" spans="2:15" ht="17.45" customHeight="1" thickBot="1" x14ac:dyDescent="0.4">
      <c r="B19" s="70" t="s">
        <v>155</v>
      </c>
      <c r="C19" s="71"/>
      <c r="D19" s="71"/>
      <c r="E19" s="32" t="str">
        <f>IF(I19="En este capítulo hay alguna partida con precio unitario o partida alzada sin rellenar","Sin importe por errores",+'Modelo de oferta económica'!H69)</f>
        <v>Sin importe por errores</v>
      </c>
      <c r="F19" s="68"/>
      <c r="G19" s="69"/>
      <c r="I19" s="13" t="str">
        <f xml:space="preserve"> IF('Modelo de oferta económica'!I69=0,"","En este capítulo hay alguna partida con precio unitario o partida alzada sin rellenar")</f>
        <v>En este capítulo hay alguna partida con precio unitario o partida alzada sin rellenar</v>
      </c>
    </row>
    <row r="20" spans="2:15" ht="17.45" customHeight="1" thickBot="1" x14ac:dyDescent="0.4">
      <c r="B20" s="70" t="s">
        <v>156</v>
      </c>
      <c r="C20" s="71"/>
      <c r="D20" s="71"/>
      <c r="E20" s="32" t="str">
        <f>IF(I20="En este capítulo hay alguna partida con precio unitario o partida alzada sin rellenar","Sin importe por errores",+'Modelo de oferta económica'!H75)</f>
        <v>Sin importe por errores</v>
      </c>
      <c r="F20" s="68"/>
      <c r="G20" s="69"/>
      <c r="I20" s="13" t="str">
        <f xml:space="preserve"> IF('Modelo de oferta económica'!I75=0,"","En este capítulo hay alguna partida con precio unitario o partida alzada sin rellenar")</f>
        <v>En este capítulo hay alguna partida con precio unitario o partida alzada sin rellenar</v>
      </c>
    </row>
    <row r="21" spans="2:15" ht="17.45" customHeight="1" thickBot="1" x14ac:dyDescent="0.4">
      <c r="B21" s="70" t="s">
        <v>157</v>
      </c>
      <c r="C21" s="71"/>
      <c r="D21" s="71"/>
      <c r="E21" s="32" t="str">
        <f>IF(I21="En este capítulo hay alguna partida con precio unitario o partida alzada sin rellenar","Sin importe por errores",+'Modelo de oferta económica'!H89)</f>
        <v>Sin importe por errores</v>
      </c>
      <c r="F21" s="68"/>
      <c r="G21" s="69"/>
      <c r="I21" s="13" t="str">
        <f xml:space="preserve"> IF('Modelo de oferta económica'!I89=0,"","En este capítulo hay alguna partida con precio unitario o partida alzada sin rellenar")</f>
        <v>En este capítulo hay alguna partida con precio unitario o partida alzada sin rellenar</v>
      </c>
    </row>
    <row r="22" spans="2:15" ht="17.45" customHeight="1" thickBot="1" x14ac:dyDescent="0.4">
      <c r="B22" s="70" t="s">
        <v>158</v>
      </c>
      <c r="C22" s="71"/>
      <c r="D22" s="71"/>
      <c r="E22" s="32" t="str">
        <f>IF(I22="En este capítulo hay alguna partida con precio unitario o partida alzada sin rellenar","Sin importe por errores",+'Modelo de oferta económica'!H99)</f>
        <v>Sin importe por errores</v>
      </c>
      <c r="F22" s="68"/>
      <c r="G22" s="69"/>
      <c r="I22" s="13" t="str">
        <f xml:space="preserve"> IF('Modelo de oferta económica'!I99=0,"","En este capítulo hay alguna partida con precio unitario o partida alzada sin rellenar")</f>
        <v>En este capítulo hay alguna partida con precio unitario o partida alzada sin rellenar</v>
      </c>
    </row>
    <row r="23" spans="2:15" ht="17.45" customHeight="1" thickBot="1" x14ac:dyDescent="0.4">
      <c r="B23" s="70" t="s">
        <v>159</v>
      </c>
      <c r="C23" s="71"/>
      <c r="D23" s="71"/>
      <c r="E23" s="32" t="str">
        <f>IF(I23="En este capítulo hay alguna partida con precio unitario o partida alzada sin rellenar","Sin importe por errores",+'Modelo de oferta económica'!H117)</f>
        <v>Sin importe por errores</v>
      </c>
      <c r="F23" s="68"/>
      <c r="G23" s="69"/>
      <c r="I23" s="13" t="str">
        <f xml:space="preserve"> IF('Modelo de oferta económica'!I117=0,"","En este capítulo hay alguna partida con precio unitario o partida alzada sin rellenar")</f>
        <v>En este capítulo hay alguna partida con precio unitario o partida alzada sin rellenar</v>
      </c>
    </row>
    <row r="24" spans="2:15" ht="17.45" customHeight="1" thickBot="1" x14ac:dyDescent="0.4">
      <c r="B24" s="70" t="s">
        <v>160</v>
      </c>
      <c r="C24" s="71"/>
      <c r="D24" s="71"/>
      <c r="E24" s="32" t="str">
        <f>IF(I24="En este capítulo hay alguna partida con precio unitario o partida alzada sin rellenar","Sin importe por errores",+'Modelo de oferta económica'!H167)</f>
        <v>Sin importe por errores</v>
      </c>
      <c r="F24" s="68"/>
      <c r="G24" s="69"/>
      <c r="I24" s="13" t="str">
        <f xml:space="preserve"> IF('Modelo de oferta económica'!I167=0,"","En este capítulo hay alguna partida con precio unitario o partida alzada sin rellenar")</f>
        <v>En este capítulo hay alguna partida con precio unitario o partida alzada sin rellenar</v>
      </c>
    </row>
    <row r="25" spans="2:15" ht="17.45" customHeight="1" thickBot="1" x14ac:dyDescent="0.4">
      <c r="B25" s="70" t="s">
        <v>161</v>
      </c>
      <c r="C25" s="71"/>
      <c r="D25" s="71"/>
      <c r="E25" s="32" t="str">
        <f>IF(I25="En este capítulo hay alguna partida con precio unitario o partida alzada sin rellenar","Sin importe por errores",+'Modelo de oferta económica'!H177)</f>
        <v>Sin importe por errores</v>
      </c>
      <c r="F25" s="68"/>
      <c r="G25" s="69"/>
      <c r="I25" s="13" t="str">
        <f xml:space="preserve"> IF('Modelo de oferta económica'!I177=0,"","En este capítulo hay alguna partida con precio unitario o partida alzada sin rellenar")</f>
        <v>En este capítulo hay alguna partida con precio unitario o partida alzada sin rellenar</v>
      </c>
    </row>
    <row r="26" spans="2:15" ht="17.45" customHeight="1" thickBot="1" x14ac:dyDescent="0.4">
      <c r="B26" s="70" t="s">
        <v>162</v>
      </c>
      <c r="C26" s="71"/>
      <c r="D26" s="71"/>
      <c r="E26" s="32" t="str">
        <f>IF(I26="En este capítulo hay alguna partida con precio unitario o partida alzada sin rellenar","Sin importe por errores",+'Modelo de oferta económica'!H199)</f>
        <v>Sin importe por errores</v>
      </c>
      <c r="F26" s="68"/>
      <c r="G26" s="69"/>
      <c r="I26" s="13" t="str">
        <f xml:space="preserve"> IF('Modelo de oferta económica'!I199=0,"","En este capítulo hay alguna partida con precio unitario o partida alzada sin rellenar")</f>
        <v>En este capítulo hay alguna partida con precio unitario o partida alzada sin rellenar</v>
      </c>
    </row>
    <row r="27" spans="2:15" ht="15.75" customHeight="1" thickBot="1" x14ac:dyDescent="0.4">
      <c r="B27" s="14" t="s">
        <v>15</v>
      </c>
      <c r="C27" s="15"/>
      <c r="D27" s="15"/>
      <c r="E27" s="22">
        <f>SUM(E18:E26)</f>
        <v>0</v>
      </c>
      <c r="F27" s="104">
        <v>455405.32</v>
      </c>
      <c r="G27" s="105"/>
      <c r="I27" s="13" t="str">
        <f xml:space="preserve"> IF(E27&gt;F27,"El precio ofertado supera el Precio Máximo de Licitación, oferta NO ADMISIBLE","")</f>
        <v/>
      </c>
    </row>
    <row r="28" spans="2:15" ht="15.75" thickBot="1" x14ac:dyDescent="0.3">
      <c r="B28" s="9"/>
      <c r="C28" s="9"/>
      <c r="D28" s="9"/>
      <c r="E28" s="45"/>
      <c r="I28" s="46"/>
    </row>
    <row r="29" spans="2:15" ht="15.75" customHeight="1" thickBot="1" x14ac:dyDescent="0.3">
      <c r="B29" s="82" t="s">
        <v>16</v>
      </c>
      <c r="C29" s="83"/>
      <c r="D29" s="83"/>
      <c r="E29" s="84"/>
      <c r="F29" s="19" t="s">
        <v>17</v>
      </c>
      <c r="G29" s="19" t="s">
        <v>18</v>
      </c>
    </row>
    <row r="30" spans="2:15" ht="15" customHeight="1" thickBot="1" x14ac:dyDescent="0.3">
      <c r="B30" s="85"/>
      <c r="C30" s="86"/>
      <c r="D30" s="86"/>
      <c r="E30" s="87"/>
      <c r="F30" s="30"/>
      <c r="G30" s="30"/>
    </row>
    <row r="31" spans="2:15" ht="40.5" customHeight="1" thickBot="1" x14ac:dyDescent="0.3">
      <c r="B31" s="88" t="s">
        <v>19</v>
      </c>
      <c r="C31" s="89"/>
      <c r="D31" s="89"/>
      <c r="E31" s="89"/>
      <c r="F31" s="89"/>
      <c r="G31" s="90"/>
    </row>
    <row r="32" spans="2:15" ht="34.5" customHeight="1" thickBot="1" x14ac:dyDescent="0.3">
      <c r="B32" s="107" t="s">
        <v>20</v>
      </c>
      <c r="C32" s="108"/>
      <c r="D32" s="109"/>
      <c r="E32" s="21" t="s">
        <v>21</v>
      </c>
      <c r="F32" s="72" t="s">
        <v>22</v>
      </c>
      <c r="G32" s="73"/>
    </row>
    <row r="33" spans="2:7" ht="18" customHeight="1" thickBot="1" x14ac:dyDescent="0.3">
      <c r="B33" s="77"/>
      <c r="C33" s="79"/>
      <c r="D33" s="78"/>
      <c r="E33" s="33"/>
      <c r="F33" s="77"/>
      <c r="G33" s="78"/>
    </row>
    <row r="34" spans="2:7" ht="18" customHeight="1" thickBot="1" x14ac:dyDescent="0.3">
      <c r="B34" s="77"/>
      <c r="C34" s="79"/>
      <c r="D34" s="78"/>
      <c r="E34" s="33"/>
      <c r="F34" s="77"/>
      <c r="G34" s="78"/>
    </row>
    <row r="35" spans="2:7" ht="18" customHeight="1" thickBot="1" x14ac:dyDescent="0.3">
      <c r="B35" s="42"/>
      <c r="C35" s="43"/>
      <c r="D35" s="44"/>
      <c r="E35" s="33"/>
      <c r="F35" s="42"/>
      <c r="G35" s="44"/>
    </row>
    <row r="36" spans="2:7" ht="18" customHeight="1" thickBot="1" x14ac:dyDescent="0.3">
      <c r="B36" s="42"/>
      <c r="C36" s="43"/>
      <c r="D36" s="44"/>
      <c r="E36" s="33"/>
      <c r="F36" s="42"/>
      <c r="G36" s="44"/>
    </row>
    <row r="37" spans="2:7" ht="18" customHeight="1" thickBot="1" x14ac:dyDescent="0.3">
      <c r="B37" s="42"/>
      <c r="C37" s="43"/>
      <c r="D37" s="44"/>
      <c r="E37" s="33"/>
      <c r="F37" s="42"/>
      <c r="G37" s="44"/>
    </row>
    <row r="38" spans="2:7" ht="18" customHeight="1" thickBot="1" x14ac:dyDescent="0.3">
      <c r="B38" s="42"/>
      <c r="C38" s="43"/>
      <c r="D38" s="44"/>
      <c r="E38" s="33"/>
      <c r="F38" s="42"/>
      <c r="G38" s="44"/>
    </row>
    <row r="39" spans="2:7" ht="18" customHeight="1" thickBot="1" x14ac:dyDescent="0.3">
      <c r="B39" s="42"/>
      <c r="C39" s="43"/>
      <c r="D39" s="44"/>
      <c r="E39" s="33"/>
      <c r="F39" s="42"/>
      <c r="G39" s="44"/>
    </row>
    <row r="40" spans="2:7" ht="18" customHeight="1" thickBot="1" x14ac:dyDescent="0.3">
      <c r="B40" s="42"/>
      <c r="C40" s="43"/>
      <c r="D40" s="44"/>
      <c r="E40" s="33"/>
      <c r="F40" s="42"/>
      <c r="G40" s="44"/>
    </row>
    <row r="41" spans="2:7" ht="18" customHeight="1" thickBot="1" x14ac:dyDescent="0.3">
      <c r="B41" s="42"/>
      <c r="C41" s="43"/>
      <c r="D41" s="44"/>
      <c r="E41" s="33"/>
      <c r="F41" s="42"/>
      <c r="G41" s="44"/>
    </row>
    <row r="42" spans="2:7" ht="18" customHeight="1" thickBot="1" x14ac:dyDescent="0.3">
      <c r="B42" s="42"/>
      <c r="C42" s="43"/>
      <c r="D42" s="44"/>
      <c r="E42" s="33"/>
      <c r="F42" s="42"/>
      <c r="G42" s="44"/>
    </row>
    <row r="43" spans="2:7" ht="18" customHeight="1" thickBot="1" x14ac:dyDescent="0.3">
      <c r="B43" s="77"/>
      <c r="C43" s="79"/>
      <c r="D43" s="78"/>
      <c r="E43" s="33"/>
      <c r="F43" s="77"/>
      <c r="G43" s="78"/>
    </row>
    <row r="44" spans="2:7" ht="18" customHeight="1" thickBot="1" x14ac:dyDescent="0.3">
      <c r="B44" s="42"/>
      <c r="C44" s="43"/>
      <c r="D44" s="44"/>
      <c r="E44" s="33"/>
      <c r="F44" s="42"/>
      <c r="G44" s="44"/>
    </row>
    <row r="45" spans="2:7" ht="18" customHeight="1" thickBot="1" x14ac:dyDescent="0.3">
      <c r="B45" s="42"/>
      <c r="C45" s="43"/>
      <c r="D45" s="44"/>
      <c r="E45" s="33"/>
      <c r="F45" s="42"/>
      <c r="G45" s="44"/>
    </row>
    <row r="46" spans="2:7" ht="18" customHeight="1" thickBot="1" x14ac:dyDescent="0.3">
      <c r="B46" s="42"/>
      <c r="C46" s="43"/>
      <c r="D46" s="44"/>
      <c r="E46" s="33"/>
      <c r="F46" s="42"/>
      <c r="G46" s="44"/>
    </row>
    <row r="47" spans="2:7" ht="18" customHeight="1" thickBot="1" x14ac:dyDescent="0.3">
      <c r="B47" s="42"/>
      <c r="C47" s="43"/>
      <c r="D47" s="44"/>
      <c r="E47" s="33"/>
      <c r="F47" s="42"/>
      <c r="G47" s="44"/>
    </row>
    <row r="48" spans="2:7" ht="18" hidden="1" customHeight="1" thickBot="1" x14ac:dyDescent="0.3">
      <c r="B48" s="42"/>
      <c r="C48" s="43"/>
      <c r="D48" s="44"/>
      <c r="E48" s="33"/>
      <c r="F48" s="42"/>
      <c r="G48" s="44"/>
    </row>
    <row r="49" spans="2:10" ht="18" hidden="1" customHeight="1" thickBot="1" x14ac:dyDescent="0.3">
      <c r="B49" s="77"/>
      <c r="C49" s="79"/>
      <c r="D49" s="78"/>
      <c r="E49" s="33"/>
      <c r="F49" s="77"/>
      <c r="G49" s="78"/>
    </row>
    <row r="50" spans="2:10" ht="18" hidden="1" customHeight="1" thickBot="1" x14ac:dyDescent="0.3">
      <c r="B50" s="77"/>
      <c r="C50" s="79"/>
      <c r="D50" s="78"/>
      <c r="E50" s="33"/>
      <c r="F50" s="77"/>
      <c r="G50" s="78"/>
    </row>
    <row r="51" spans="2:10" ht="10.5" customHeight="1" x14ac:dyDescent="0.25">
      <c r="B51" s="39"/>
      <c r="C51" s="39"/>
      <c r="D51" s="39"/>
      <c r="E51" s="40"/>
      <c r="F51" s="39"/>
      <c r="G51" s="39"/>
    </row>
    <row r="52" spans="2:10" ht="16.5" x14ac:dyDescent="0.3">
      <c r="B52" s="110" t="s">
        <v>75</v>
      </c>
      <c r="C52" s="110"/>
      <c r="D52" s="110"/>
      <c r="E52" s="110"/>
      <c r="F52" s="110"/>
      <c r="G52" s="110"/>
      <c r="H52" s="110"/>
    </row>
    <row r="53" spans="2:10" ht="9.75" customHeight="1" x14ac:dyDescent="0.3">
      <c r="B53" s="34"/>
      <c r="C53" s="29"/>
      <c r="D53" s="29"/>
      <c r="E53" s="29"/>
      <c r="F53" s="29"/>
      <c r="G53" s="29"/>
      <c r="H53" s="29"/>
    </row>
    <row r="54" spans="2:10" ht="16.5" x14ac:dyDescent="0.3">
      <c r="B54" s="29"/>
      <c r="C54" s="111"/>
      <c r="D54" s="112"/>
      <c r="E54" s="113"/>
      <c r="F54" s="29"/>
      <c r="G54" s="29"/>
      <c r="H54" s="29"/>
    </row>
    <row r="55" spans="2:10" ht="16.5" x14ac:dyDescent="0.3">
      <c r="B55" s="29"/>
      <c r="C55" s="114"/>
      <c r="D55" s="115"/>
      <c r="E55" s="116"/>
      <c r="F55" s="29"/>
      <c r="G55" s="29"/>
      <c r="H55" s="29"/>
    </row>
    <row r="56" spans="2:10" ht="16.5" x14ac:dyDescent="0.3">
      <c r="B56" s="29"/>
      <c r="C56" s="117"/>
      <c r="D56" s="118"/>
      <c r="E56" s="119"/>
      <c r="F56" s="29"/>
      <c r="G56" s="29"/>
      <c r="H56" s="29"/>
    </row>
    <row r="57" spans="2:10" ht="16.5" x14ac:dyDescent="0.3">
      <c r="B57" s="29"/>
      <c r="C57" s="29"/>
      <c r="D57" s="29"/>
      <c r="E57" s="29"/>
      <c r="F57" s="29"/>
      <c r="G57" s="29"/>
      <c r="H57" s="29"/>
    </row>
    <row r="58" spans="2:10" ht="17.25" thickBot="1" x14ac:dyDescent="0.35">
      <c r="B58" s="29"/>
      <c r="C58" s="29"/>
      <c r="D58" s="29"/>
      <c r="E58" s="29"/>
      <c r="F58" s="29"/>
      <c r="G58" s="29"/>
      <c r="H58" s="29"/>
    </row>
    <row r="59" spans="2:10" ht="27" customHeight="1" thickBot="1" x14ac:dyDescent="0.3">
      <c r="B59" s="60" t="s">
        <v>0</v>
      </c>
      <c r="C59" s="61"/>
      <c r="D59" s="62" t="s">
        <v>46</v>
      </c>
      <c r="E59" s="63"/>
      <c r="F59" s="63"/>
      <c r="G59" s="63"/>
      <c r="H59" s="8">
        <f>SUM(H62,H66)</f>
        <v>0</v>
      </c>
      <c r="I59" s="24">
        <f xml:space="preserve"> COUNTIF(I62:I68,"Es necesario completar el precio de esta partida, introduciendo un valor en la celda en naranja")</f>
        <v>2</v>
      </c>
    </row>
    <row r="60" spans="2:10" ht="9.9499999999999993" customHeight="1" thickBot="1" x14ac:dyDescent="0.3">
      <c r="D60" s="7"/>
      <c r="E60"/>
      <c r="F60" s="10"/>
      <c r="G60"/>
      <c r="H60" s="1"/>
      <c r="I60" s="25"/>
    </row>
    <row r="61" spans="2:10" ht="15.75" customHeight="1" thickBot="1" x14ac:dyDescent="0.3">
      <c r="B61" s="56" t="s">
        <v>1</v>
      </c>
      <c r="C61" s="57"/>
      <c r="D61" s="57"/>
      <c r="E61" s="57"/>
      <c r="F61" s="11" t="s">
        <v>13</v>
      </c>
      <c r="G61" s="2" t="s">
        <v>3</v>
      </c>
      <c r="H61" s="2" t="s">
        <v>4</v>
      </c>
      <c r="I61" s="25"/>
      <c r="J61" s="26">
        <f>ROUND('Modelo de oferta económica'!F62,2)</f>
        <v>0</v>
      </c>
    </row>
    <row r="62" spans="2:10" ht="15.75" thickBot="1" x14ac:dyDescent="0.3">
      <c r="B62" s="41" t="s">
        <v>36</v>
      </c>
      <c r="C62" s="3" t="s">
        <v>47</v>
      </c>
      <c r="D62" s="58" t="s">
        <v>80</v>
      </c>
      <c r="E62" s="59"/>
      <c r="F62" s="23"/>
      <c r="G62" s="3">
        <v>1</v>
      </c>
      <c r="H62" s="5">
        <f>ROUND('Modelo de oferta económica'!J61*G62,2)</f>
        <v>0</v>
      </c>
      <c r="I62" s="27" t="str">
        <f>IF(ISBLANK('Modelo de oferta económica'!F62),"Es necesario completar el precio de esta partida, introduciendo un valor en la celda en naranja","")</f>
        <v>Es necesario completar el precio de esta partida, introduciendo un valor en la celda en naranja</v>
      </c>
      <c r="J62" s="28"/>
    </row>
    <row r="63" spans="2:10" ht="36.6" customHeight="1" thickBot="1" x14ac:dyDescent="0.3">
      <c r="B63" s="74" t="s">
        <v>79</v>
      </c>
      <c r="C63" s="75"/>
      <c r="D63" s="75"/>
      <c r="E63" s="75"/>
      <c r="F63" s="75"/>
      <c r="G63" s="75"/>
      <c r="H63" s="76"/>
      <c r="I63" s="25"/>
      <c r="J63" s="28"/>
    </row>
    <row r="64" spans="2:10" ht="9.9499999999999993" customHeight="1" thickBot="1" x14ac:dyDescent="0.3">
      <c r="D64" s="7"/>
      <c r="E64"/>
      <c r="F64" s="10"/>
      <c r="G64"/>
      <c r="H64" s="1"/>
      <c r="I64" s="25"/>
      <c r="J64" s="28"/>
    </row>
    <row r="65" spans="2:10" ht="15.75" customHeight="1" thickBot="1" x14ac:dyDescent="0.3">
      <c r="B65" s="56" t="s">
        <v>1</v>
      </c>
      <c r="C65" s="57"/>
      <c r="D65" s="57"/>
      <c r="E65" s="57"/>
      <c r="F65" s="11" t="s">
        <v>2</v>
      </c>
      <c r="G65" s="2" t="s">
        <v>3</v>
      </c>
      <c r="H65" s="2" t="s">
        <v>4</v>
      </c>
      <c r="I65" s="25"/>
      <c r="J65" s="26">
        <f>ROUND('Modelo de oferta económica'!F66,2)</f>
        <v>0</v>
      </c>
    </row>
    <row r="66" spans="2:10" ht="15.75" thickBot="1" x14ac:dyDescent="0.3">
      <c r="B66" s="41" t="s">
        <v>37</v>
      </c>
      <c r="C66" s="3" t="s">
        <v>6</v>
      </c>
      <c r="D66" s="58" t="s">
        <v>100</v>
      </c>
      <c r="E66" s="59"/>
      <c r="F66" s="23"/>
      <c r="G66" s="6">
        <v>1</v>
      </c>
      <c r="H66" s="5">
        <f>ROUND('Modelo de oferta económica'!J65*G66,2)</f>
        <v>0</v>
      </c>
      <c r="I66" s="27" t="str">
        <f>IF(ISBLANK('Modelo de oferta económica'!F66),"Es necesario completar el precio de esta partida, introduciendo un valor en la celda en naranja","")</f>
        <v>Es necesario completar el precio de esta partida, introduciendo un valor en la celda en naranja</v>
      </c>
      <c r="J66" s="28"/>
    </row>
    <row r="67" spans="2:10" ht="15.75" thickBot="1" x14ac:dyDescent="0.3">
      <c r="B67" s="74" t="s">
        <v>101</v>
      </c>
      <c r="C67" s="75"/>
      <c r="D67" s="75"/>
      <c r="E67" s="75"/>
      <c r="F67" s="75"/>
      <c r="G67" s="75"/>
      <c r="H67" s="76"/>
      <c r="I67" s="25"/>
      <c r="J67" s="28"/>
    </row>
    <row r="68" spans="2:10" ht="9.9499999999999993" customHeight="1" thickBot="1" x14ac:dyDescent="0.3">
      <c r="D68" s="7"/>
      <c r="E68"/>
      <c r="F68" s="10"/>
      <c r="G68"/>
      <c r="H68" s="1"/>
      <c r="I68" s="25"/>
      <c r="J68" s="28"/>
    </row>
    <row r="69" spans="2:10" ht="27.75" customHeight="1" thickBot="1" x14ac:dyDescent="0.3">
      <c r="B69" s="60" t="s">
        <v>7</v>
      </c>
      <c r="C69" s="61"/>
      <c r="D69" s="62" t="s">
        <v>102</v>
      </c>
      <c r="E69" s="63"/>
      <c r="F69" s="63"/>
      <c r="G69" s="63"/>
      <c r="H69" s="8">
        <f>+H72</f>
        <v>0</v>
      </c>
      <c r="I69" s="24">
        <f xml:space="preserve"> COUNTIF(I72:I74,"Es necesario completar el precio de esta partida, introduciendo un valor en la celda en naranja")</f>
        <v>1</v>
      </c>
      <c r="J69" s="28"/>
    </row>
    <row r="70" spans="2:10" ht="9.9499999999999993" customHeight="1" thickBot="1" x14ac:dyDescent="0.3">
      <c r="E70"/>
      <c r="F70" s="10"/>
      <c r="G70"/>
      <c r="H70" s="1"/>
      <c r="J70" s="28"/>
    </row>
    <row r="71" spans="2:10" ht="15.75" customHeight="1" thickBot="1" x14ac:dyDescent="0.3">
      <c r="B71" s="56" t="s">
        <v>1</v>
      </c>
      <c r="C71" s="57"/>
      <c r="D71" s="57"/>
      <c r="E71" s="57"/>
      <c r="F71" s="11" t="s">
        <v>2</v>
      </c>
      <c r="G71" s="2" t="s">
        <v>3</v>
      </c>
      <c r="H71" s="2" t="s">
        <v>4</v>
      </c>
      <c r="I71" s="25"/>
      <c r="J71" s="26">
        <f>ROUND(F72,2)</f>
        <v>0</v>
      </c>
    </row>
    <row r="72" spans="2:10" ht="15.75" thickBot="1" x14ac:dyDescent="0.3">
      <c r="B72" s="41" t="s">
        <v>38</v>
      </c>
      <c r="C72" s="3" t="s">
        <v>6</v>
      </c>
      <c r="D72" s="58" t="s">
        <v>103</v>
      </c>
      <c r="E72" s="59"/>
      <c r="F72" s="23"/>
      <c r="G72" s="6">
        <v>1</v>
      </c>
      <c r="H72" s="5">
        <f>ROUND(J71*G72,2)</f>
        <v>0</v>
      </c>
      <c r="I72" s="27" t="str">
        <f>IF(ISBLANK('Modelo de oferta económica'!F72),"Es necesario completar el precio de esta partida, introduciendo un valor en la celda en naranja","")</f>
        <v>Es necesario completar el precio de esta partida, introduciendo un valor en la celda en naranja</v>
      </c>
      <c r="J72" s="28"/>
    </row>
    <row r="73" spans="2:10" ht="39" customHeight="1" thickBot="1" x14ac:dyDescent="0.3">
      <c r="B73" s="74" t="s">
        <v>104</v>
      </c>
      <c r="C73" s="75"/>
      <c r="D73" s="75"/>
      <c r="E73" s="75"/>
      <c r="F73" s="75"/>
      <c r="G73" s="75"/>
      <c r="H73" s="76"/>
      <c r="J73" s="28"/>
    </row>
    <row r="74" spans="2:10" ht="9.9499999999999993" customHeight="1" thickBot="1" x14ac:dyDescent="0.3">
      <c r="J74" s="28"/>
    </row>
    <row r="75" spans="2:10" ht="27.75" customHeight="1" thickBot="1" x14ac:dyDescent="0.3">
      <c r="B75" s="60" t="s">
        <v>8</v>
      </c>
      <c r="C75" s="61"/>
      <c r="D75" s="62" t="s">
        <v>105</v>
      </c>
      <c r="E75" s="63"/>
      <c r="F75" s="63"/>
      <c r="G75" s="63"/>
      <c r="H75" s="8">
        <f>+H78+H82+H86</f>
        <v>0</v>
      </c>
      <c r="I75" s="24">
        <f xml:space="preserve"> COUNTIF(I78:I88,"Es necesario completar el precio de esta partida, introduciendo un valor en la celda en naranja")</f>
        <v>3</v>
      </c>
      <c r="J75" s="28"/>
    </row>
    <row r="76" spans="2:10" ht="9.9499999999999993" customHeight="1" thickBot="1" x14ac:dyDescent="0.3">
      <c r="D76">
        <v>1</v>
      </c>
      <c r="E76"/>
      <c r="F76" s="10"/>
      <c r="G76"/>
      <c r="H76" s="1"/>
      <c r="J76" s="28"/>
    </row>
    <row r="77" spans="2:10" ht="15.75" customHeight="1" thickBot="1" x14ac:dyDescent="0.3">
      <c r="B77" s="56" t="s">
        <v>1</v>
      </c>
      <c r="C77" s="57"/>
      <c r="D77" s="57"/>
      <c r="E77" s="57"/>
      <c r="F77" s="11" t="s">
        <v>2</v>
      </c>
      <c r="G77" s="2" t="s">
        <v>3</v>
      </c>
      <c r="H77" s="2" t="s">
        <v>4</v>
      </c>
      <c r="I77" s="25"/>
      <c r="J77" s="26">
        <f>ROUND(F78,2)</f>
        <v>0</v>
      </c>
    </row>
    <row r="78" spans="2:10" ht="15.75" thickBot="1" x14ac:dyDescent="0.3">
      <c r="B78" s="41" t="s">
        <v>39</v>
      </c>
      <c r="C78" s="3" t="s">
        <v>81</v>
      </c>
      <c r="D78" s="58" t="s">
        <v>106</v>
      </c>
      <c r="E78" s="59"/>
      <c r="F78" s="23"/>
      <c r="G78" s="49">
        <v>1665</v>
      </c>
      <c r="H78" s="5">
        <f>ROUND(J77*G78,2)</f>
        <v>0</v>
      </c>
      <c r="I78" s="27" t="str">
        <f>IF(ISBLANK('Modelo de oferta económica'!F78),"Es necesario completar el precio de esta partida, introduciendo un valor en la celda en naranja","")</f>
        <v>Es necesario completar el precio de esta partida, introduciendo un valor en la celda en naranja</v>
      </c>
      <c r="J78" s="28"/>
    </row>
    <row r="79" spans="2:10" ht="50.25" customHeight="1" thickBot="1" x14ac:dyDescent="0.3">
      <c r="B79" s="74" t="s">
        <v>107</v>
      </c>
      <c r="C79" s="75"/>
      <c r="D79" s="75"/>
      <c r="E79" s="75"/>
      <c r="F79" s="75"/>
      <c r="G79" s="75"/>
      <c r="H79" s="76"/>
      <c r="J79" s="28"/>
    </row>
    <row r="80" spans="2:10" ht="9.9499999999999993" customHeight="1" thickBot="1" x14ac:dyDescent="0.3">
      <c r="D80" s="7"/>
      <c r="E80"/>
      <c r="F80" s="10"/>
      <c r="G80"/>
      <c r="H80" s="4"/>
      <c r="J80" s="28"/>
    </row>
    <row r="81" spans="2:10" ht="15.75" customHeight="1" thickBot="1" x14ac:dyDescent="0.3">
      <c r="B81" s="56" t="s">
        <v>1</v>
      </c>
      <c r="C81" s="57"/>
      <c r="D81" s="57"/>
      <c r="E81" s="57"/>
      <c r="F81" s="11" t="s">
        <v>2</v>
      </c>
      <c r="G81" s="2" t="s">
        <v>3</v>
      </c>
      <c r="H81" s="2" t="s">
        <v>4</v>
      </c>
      <c r="I81" s="25"/>
      <c r="J81" s="26">
        <f>ROUND(F82,2)</f>
        <v>0</v>
      </c>
    </row>
    <row r="82" spans="2:10" ht="21.75" customHeight="1" thickBot="1" x14ac:dyDescent="0.3">
      <c r="B82" s="41" t="s">
        <v>40</v>
      </c>
      <c r="C82" s="3" t="s">
        <v>6</v>
      </c>
      <c r="D82" s="58" t="s">
        <v>108</v>
      </c>
      <c r="E82" s="59"/>
      <c r="F82" s="23"/>
      <c r="G82" s="6">
        <v>1</v>
      </c>
      <c r="H82" s="5">
        <f>ROUND(J81*G82,2)</f>
        <v>0</v>
      </c>
      <c r="I82" s="27" t="str">
        <f>IF(ISBLANK('Modelo de oferta económica'!F82),"Es necesario completar el precio de esta partida, introduciendo un valor en la celda en naranja","")</f>
        <v>Es necesario completar el precio de esta partida, introduciendo un valor en la celda en naranja</v>
      </c>
      <c r="J82" s="28"/>
    </row>
    <row r="83" spans="2:10" ht="27.75" customHeight="1" thickBot="1" x14ac:dyDescent="0.3">
      <c r="B83" s="74" t="s">
        <v>109</v>
      </c>
      <c r="C83" s="75"/>
      <c r="D83" s="75"/>
      <c r="E83" s="75"/>
      <c r="F83" s="75"/>
      <c r="G83" s="75"/>
      <c r="H83" s="76"/>
      <c r="J83" s="28"/>
    </row>
    <row r="84" spans="2:10" ht="9.9499999999999993" customHeight="1" thickBot="1" x14ac:dyDescent="0.3">
      <c r="D84" s="7"/>
      <c r="E84"/>
      <c r="F84" s="10"/>
      <c r="G84"/>
      <c r="H84" s="1"/>
      <c r="J84" s="28"/>
    </row>
    <row r="85" spans="2:10" ht="15.75" customHeight="1" thickBot="1" x14ac:dyDescent="0.3">
      <c r="B85" s="56" t="s">
        <v>1</v>
      </c>
      <c r="C85" s="57"/>
      <c r="D85" s="57"/>
      <c r="E85" s="57"/>
      <c r="F85" s="11" t="s">
        <v>2</v>
      </c>
      <c r="G85" s="2" t="s">
        <v>3</v>
      </c>
      <c r="H85" s="2" t="s">
        <v>4</v>
      </c>
      <c r="I85" s="25"/>
      <c r="J85" s="26">
        <f>ROUND(F86,2)</f>
        <v>0</v>
      </c>
    </row>
    <row r="86" spans="2:10" ht="15.75" thickBot="1" x14ac:dyDescent="0.3">
      <c r="B86" s="41" t="s">
        <v>41</v>
      </c>
      <c r="C86" s="3" t="s">
        <v>81</v>
      </c>
      <c r="D86" s="58" t="s">
        <v>110</v>
      </c>
      <c r="E86" s="59"/>
      <c r="F86" s="23"/>
      <c r="G86" s="6">
        <v>142</v>
      </c>
      <c r="H86" s="5">
        <f>ROUND(J85*G86,2)</f>
        <v>0</v>
      </c>
      <c r="I86" s="27" t="str">
        <f>IF(ISBLANK('Modelo de oferta económica'!F86),"Es necesario completar el precio de esta partida, introduciendo un valor en la celda en naranja","")</f>
        <v>Es necesario completar el precio de esta partida, introduciendo un valor en la celda en naranja</v>
      </c>
      <c r="J86" s="28"/>
    </row>
    <row r="87" spans="2:10" ht="41.25" customHeight="1" thickBot="1" x14ac:dyDescent="0.3">
      <c r="B87" s="74" t="s">
        <v>111</v>
      </c>
      <c r="C87" s="75"/>
      <c r="D87" s="75"/>
      <c r="E87" s="75"/>
      <c r="F87" s="75"/>
      <c r="G87" s="75"/>
      <c r="H87" s="76"/>
      <c r="J87" s="28"/>
    </row>
    <row r="88" spans="2:10" ht="9.9499999999999993" customHeight="1" thickBot="1" x14ac:dyDescent="0.3">
      <c r="D88" s="7"/>
      <c r="E88"/>
      <c r="F88" s="10"/>
      <c r="G88"/>
      <c r="H88" s="1"/>
      <c r="J88" s="28"/>
    </row>
    <row r="89" spans="2:10" ht="27" customHeight="1" thickBot="1" x14ac:dyDescent="0.3">
      <c r="B89" s="60" t="s">
        <v>53</v>
      </c>
      <c r="C89" s="61"/>
      <c r="D89" s="62" t="s">
        <v>112</v>
      </c>
      <c r="E89" s="63"/>
      <c r="F89" s="63"/>
      <c r="G89" s="63"/>
      <c r="H89" s="8">
        <f>+H92+H96</f>
        <v>0</v>
      </c>
      <c r="I89" s="24">
        <f xml:space="preserve"> COUNTIF(I92:I98,"Es necesario completar el precio de esta partida, introduciendo un valor en la celda en naranja")</f>
        <v>2</v>
      </c>
    </row>
    <row r="90" spans="2:10" ht="9.9499999999999993" customHeight="1" thickBot="1" x14ac:dyDescent="0.3">
      <c r="E90"/>
      <c r="F90" s="10"/>
      <c r="G90"/>
      <c r="H90" s="1"/>
    </row>
    <row r="91" spans="2:10" ht="15.75" customHeight="1" thickBot="1" x14ac:dyDescent="0.3">
      <c r="B91" s="56" t="s">
        <v>1</v>
      </c>
      <c r="C91" s="57"/>
      <c r="D91" s="57"/>
      <c r="E91" s="57"/>
      <c r="F91" s="11" t="s">
        <v>2</v>
      </c>
      <c r="G91" s="2" t="s">
        <v>3</v>
      </c>
      <c r="H91" s="2" t="s">
        <v>4</v>
      </c>
      <c r="I91" s="25"/>
      <c r="J91" s="26">
        <f>ROUND(F92,2)</f>
        <v>0</v>
      </c>
    </row>
    <row r="92" spans="2:10" ht="15.75" thickBot="1" x14ac:dyDescent="0.3">
      <c r="B92" s="41" t="s">
        <v>49</v>
      </c>
      <c r="C92" s="3" t="s">
        <v>5</v>
      </c>
      <c r="D92" s="58" t="s">
        <v>113</v>
      </c>
      <c r="E92" s="59"/>
      <c r="F92" s="23"/>
      <c r="G92" s="6">
        <v>4.5999999999999996</v>
      </c>
      <c r="H92" s="5">
        <f>ROUND(J91*G92,2)</f>
        <v>0</v>
      </c>
      <c r="I92" s="27" t="str">
        <f>IF(ISBLANK('Modelo de oferta económica'!F92),"Es necesario completar el precio de esta partida, introduciendo un valor en la celda en naranja","")</f>
        <v>Es necesario completar el precio de esta partida, introduciendo un valor en la celda en naranja</v>
      </c>
    </row>
    <row r="93" spans="2:10" ht="36.75" customHeight="1" thickBot="1" x14ac:dyDescent="0.3">
      <c r="B93" s="53" t="s">
        <v>114</v>
      </c>
      <c r="C93" s="54"/>
      <c r="D93" s="54"/>
      <c r="E93" s="54"/>
      <c r="F93" s="54"/>
      <c r="G93" s="54"/>
      <c r="H93" s="55"/>
    </row>
    <row r="94" spans="2:10" ht="9.9499999999999993" customHeight="1" thickBot="1" x14ac:dyDescent="0.3">
      <c r="E94"/>
      <c r="F94" s="10"/>
      <c r="G94"/>
      <c r="H94" s="1"/>
    </row>
    <row r="95" spans="2:10" ht="15.75" customHeight="1" thickBot="1" x14ac:dyDescent="0.3">
      <c r="B95" s="56" t="s">
        <v>1</v>
      </c>
      <c r="C95" s="57"/>
      <c r="D95" s="57"/>
      <c r="E95" s="57"/>
      <c r="F95" s="11" t="s">
        <v>2</v>
      </c>
      <c r="G95" s="2" t="s">
        <v>3</v>
      </c>
      <c r="H95" s="2" t="s">
        <v>4</v>
      </c>
      <c r="I95" s="25"/>
      <c r="J95" s="26">
        <f>ROUND(F96,2)</f>
        <v>0</v>
      </c>
    </row>
    <row r="96" spans="2:10" ht="15.75" thickBot="1" x14ac:dyDescent="0.3">
      <c r="B96" s="41" t="s">
        <v>51</v>
      </c>
      <c r="C96" s="3" t="s">
        <v>6</v>
      </c>
      <c r="D96" s="58" t="s">
        <v>115</v>
      </c>
      <c r="E96" s="59"/>
      <c r="F96" s="23"/>
      <c r="G96" s="6">
        <v>1</v>
      </c>
      <c r="H96" s="5">
        <f>ROUND(J95*G96,2)</f>
        <v>0</v>
      </c>
      <c r="I96" s="27" t="str">
        <f>IF(ISBLANK('Modelo de oferta económica'!F96),"Es necesario completar el precio de esta partida, introduciendo un valor en la celda en naranja","")</f>
        <v>Es necesario completar el precio de esta partida, introduciendo un valor en la celda en naranja</v>
      </c>
    </row>
    <row r="97" spans="2:10" ht="46.5" customHeight="1" thickBot="1" x14ac:dyDescent="0.3">
      <c r="B97" s="53" t="s">
        <v>116</v>
      </c>
      <c r="C97" s="54"/>
      <c r="D97" s="54"/>
      <c r="E97" s="54"/>
      <c r="F97" s="54"/>
      <c r="G97" s="54"/>
      <c r="H97" s="55"/>
    </row>
    <row r="98" spans="2:10" ht="9.9499999999999993" customHeight="1" thickBot="1" x14ac:dyDescent="0.3">
      <c r="E98"/>
      <c r="F98" s="10"/>
      <c r="G98"/>
      <c r="H98" s="1"/>
    </row>
    <row r="99" spans="2:10" ht="15.75" thickBot="1" x14ac:dyDescent="0.3">
      <c r="B99" s="60" t="s">
        <v>9</v>
      </c>
      <c r="C99" s="61"/>
      <c r="D99" s="62" t="s">
        <v>117</v>
      </c>
      <c r="E99" s="63"/>
      <c r="F99" s="63"/>
      <c r="G99" s="63"/>
      <c r="H99" s="8">
        <f>+H102+H106+H110+H114</f>
        <v>0</v>
      </c>
      <c r="I99" s="24">
        <f xml:space="preserve"> COUNTIF(I101:I104,"Es necesario completar el precio de esta partida, introduciendo un valor en la celda en naranja")</f>
        <v>1</v>
      </c>
    </row>
    <row r="100" spans="2:10" ht="9.9499999999999993" customHeight="1" thickBot="1" x14ac:dyDescent="0.3">
      <c r="E100"/>
      <c r="F100" s="10"/>
      <c r="G100"/>
      <c r="H100" s="1"/>
    </row>
    <row r="101" spans="2:10" ht="15.75" customHeight="1" thickBot="1" x14ac:dyDescent="0.3">
      <c r="B101" s="56" t="s">
        <v>1</v>
      </c>
      <c r="C101" s="57"/>
      <c r="D101" s="57"/>
      <c r="E101" s="57"/>
      <c r="F101" s="11" t="s">
        <v>2</v>
      </c>
      <c r="G101" s="2" t="s">
        <v>3</v>
      </c>
      <c r="H101" s="2" t="s">
        <v>4</v>
      </c>
      <c r="I101" s="25"/>
      <c r="J101" s="26">
        <f>ROUND(F102,2)</f>
        <v>0</v>
      </c>
    </row>
    <row r="102" spans="2:10" ht="15.75" thickBot="1" x14ac:dyDescent="0.3">
      <c r="B102" s="41" t="s">
        <v>52</v>
      </c>
      <c r="C102" s="3" t="s">
        <v>81</v>
      </c>
      <c r="D102" s="58" t="s">
        <v>82</v>
      </c>
      <c r="E102" s="59"/>
      <c r="F102" s="23"/>
      <c r="G102" s="5">
        <v>1002.03</v>
      </c>
      <c r="H102" s="5">
        <f>ROUND(J101*G102,2)</f>
        <v>0</v>
      </c>
      <c r="I102" s="27" t="str">
        <f>IF(ISBLANK('Modelo de oferta económica'!F102),"Es necesario completar el precio de esta partida, introduciendo un valor en la celda en naranja","")</f>
        <v>Es necesario completar el precio de esta partida, introduciendo un valor en la celda en naranja</v>
      </c>
    </row>
    <row r="103" spans="2:10" ht="27" customHeight="1" thickBot="1" x14ac:dyDescent="0.3">
      <c r="B103" s="53" t="s">
        <v>83</v>
      </c>
      <c r="C103" s="54"/>
      <c r="D103" s="54"/>
      <c r="E103" s="54"/>
      <c r="F103" s="54"/>
      <c r="G103" s="54"/>
      <c r="H103" s="55"/>
    </row>
    <row r="104" spans="2:10" ht="9.9499999999999993" customHeight="1" thickBot="1" x14ac:dyDescent="0.3">
      <c r="E104"/>
      <c r="F104" s="10"/>
      <c r="G104"/>
      <c r="H104" s="1"/>
    </row>
    <row r="105" spans="2:10" ht="15.75" customHeight="1" thickBot="1" x14ac:dyDescent="0.3">
      <c r="B105" s="56" t="s">
        <v>1</v>
      </c>
      <c r="C105" s="57"/>
      <c r="D105" s="57"/>
      <c r="E105" s="57"/>
      <c r="F105" s="11" t="s">
        <v>2</v>
      </c>
      <c r="G105" s="2" t="s">
        <v>3</v>
      </c>
      <c r="H105" s="2" t="s">
        <v>4</v>
      </c>
      <c r="I105" s="25"/>
      <c r="J105" s="26">
        <f>ROUND(F106,2)</f>
        <v>0</v>
      </c>
    </row>
    <row r="106" spans="2:10" ht="15.75" thickBot="1" x14ac:dyDescent="0.3">
      <c r="B106" s="41" t="s">
        <v>54</v>
      </c>
      <c r="C106" s="3" t="s">
        <v>74</v>
      </c>
      <c r="D106" s="58" t="s">
        <v>118</v>
      </c>
      <c r="E106" s="59"/>
      <c r="F106" s="23"/>
      <c r="G106" s="6">
        <v>100.2</v>
      </c>
      <c r="H106" s="5">
        <f>ROUND(J105*G106,2)</f>
        <v>0</v>
      </c>
      <c r="I106" s="27" t="str">
        <f>IF(ISBLANK('Modelo de oferta económica'!F106),"Es necesario completar el precio de esta partida, introduciendo un valor en la celda en naranja","")</f>
        <v>Es necesario completar el precio de esta partida, introduciendo un valor en la celda en naranja</v>
      </c>
    </row>
    <row r="107" spans="2:10" ht="15.75" thickBot="1" x14ac:dyDescent="0.3">
      <c r="B107" s="74" t="s">
        <v>119</v>
      </c>
      <c r="C107" s="75"/>
      <c r="D107" s="75"/>
      <c r="E107" s="75"/>
      <c r="F107" s="75"/>
      <c r="G107" s="75"/>
      <c r="H107" s="76"/>
    </row>
    <row r="108" spans="2:10" ht="9.9499999999999993" customHeight="1" thickBot="1" x14ac:dyDescent="0.3">
      <c r="D108" s="7"/>
      <c r="E108"/>
      <c r="F108" s="10"/>
      <c r="G108"/>
      <c r="H108" s="1"/>
    </row>
    <row r="109" spans="2:10" ht="15.75" customHeight="1" thickBot="1" x14ac:dyDescent="0.3">
      <c r="B109" s="56" t="s">
        <v>1</v>
      </c>
      <c r="C109" s="57"/>
      <c r="D109" s="57"/>
      <c r="E109" s="57"/>
      <c r="F109" s="11" t="s">
        <v>2</v>
      </c>
      <c r="G109" s="2" t="s">
        <v>3</v>
      </c>
      <c r="H109" s="2" t="s">
        <v>4</v>
      </c>
      <c r="I109" s="25"/>
      <c r="J109" s="26">
        <f>ROUND(F110,2)</f>
        <v>0</v>
      </c>
    </row>
    <row r="110" spans="2:10" ht="15.75" thickBot="1" x14ac:dyDescent="0.3">
      <c r="B110" s="41" t="s">
        <v>55</v>
      </c>
      <c r="C110" s="3" t="s">
        <v>81</v>
      </c>
      <c r="D110" s="58" t="s">
        <v>120</v>
      </c>
      <c r="E110" s="59"/>
      <c r="F110" s="23"/>
      <c r="G110" s="5">
        <v>1002.03</v>
      </c>
      <c r="H110" s="5">
        <f>ROUND(J109*G110,2)</f>
        <v>0</v>
      </c>
      <c r="I110" s="27" t="str">
        <f>IF(ISBLANK('Modelo de oferta económica'!F110),"Es necesario completar el precio de esta partida, introduciendo un valor en la celda en naranja","")</f>
        <v>Es necesario completar el precio de esta partida, introduciendo un valor en la celda en naranja</v>
      </c>
    </row>
    <row r="111" spans="2:10" ht="64.5" customHeight="1" thickBot="1" x14ac:dyDescent="0.3">
      <c r="B111" s="53" t="s">
        <v>121</v>
      </c>
      <c r="C111" s="54"/>
      <c r="D111" s="54"/>
      <c r="E111" s="54"/>
      <c r="F111" s="54"/>
      <c r="G111" s="54"/>
      <c r="H111" s="55"/>
    </row>
    <row r="112" spans="2:10" ht="9.9499999999999993" customHeight="1" thickBot="1" x14ac:dyDescent="0.3">
      <c r="E112"/>
      <c r="F112" s="10"/>
      <c r="G112"/>
      <c r="H112" s="1"/>
    </row>
    <row r="113" spans="2:10" ht="15.75" customHeight="1" thickBot="1" x14ac:dyDescent="0.3">
      <c r="B113" s="56" t="s">
        <v>1</v>
      </c>
      <c r="C113" s="57"/>
      <c r="D113" s="57"/>
      <c r="E113" s="57"/>
      <c r="F113" s="11" t="s">
        <v>2</v>
      </c>
      <c r="G113" s="2" t="s">
        <v>3</v>
      </c>
      <c r="H113" s="2" t="s">
        <v>4</v>
      </c>
      <c r="I113" s="25"/>
      <c r="J113" s="26">
        <f>ROUND(F114,2)</f>
        <v>0</v>
      </c>
    </row>
    <row r="114" spans="2:10" ht="15.75" thickBot="1" x14ac:dyDescent="0.3">
      <c r="B114" s="41" t="s">
        <v>85</v>
      </c>
      <c r="C114" s="3" t="s">
        <v>50</v>
      </c>
      <c r="D114" s="58" t="s">
        <v>122</v>
      </c>
      <c r="E114" s="59"/>
      <c r="F114" s="23"/>
      <c r="G114" s="6">
        <v>53.8</v>
      </c>
      <c r="H114" s="5">
        <f>ROUND(J113*G114,2)</f>
        <v>0</v>
      </c>
      <c r="I114" s="27" t="str">
        <f>IF(ISBLANK('Modelo de oferta económica'!F114),"Es necesario completar el precio de esta partida, introduciendo un valor en la celda en naranja","")</f>
        <v>Es necesario completar el precio de esta partida, introduciendo un valor en la celda en naranja</v>
      </c>
    </row>
    <row r="115" spans="2:10" ht="25.5" customHeight="1" thickBot="1" x14ac:dyDescent="0.3">
      <c r="B115" s="53" t="s">
        <v>123</v>
      </c>
      <c r="C115" s="54"/>
      <c r="D115" s="54"/>
      <c r="E115" s="54"/>
      <c r="F115" s="54"/>
      <c r="G115" s="54"/>
      <c r="H115" s="55"/>
    </row>
    <row r="116" spans="2:10" ht="9.9499999999999993" customHeight="1" thickBot="1" x14ac:dyDescent="0.3">
      <c r="E116"/>
      <c r="F116" s="10"/>
      <c r="G116"/>
      <c r="H116" s="1"/>
    </row>
    <row r="117" spans="2:10" ht="15.75" thickBot="1" x14ac:dyDescent="0.3">
      <c r="B117" s="60" t="s">
        <v>70</v>
      </c>
      <c r="C117" s="61"/>
      <c r="D117" s="62" t="s">
        <v>124</v>
      </c>
      <c r="E117" s="63"/>
      <c r="F117" s="63"/>
      <c r="G117" s="63"/>
      <c r="H117" s="8">
        <f>+H120+H124+H128+H132+H136+H140+H144+H148+H152+H156+H160+H164</f>
        <v>0</v>
      </c>
      <c r="I117" s="24">
        <f xml:space="preserve"> COUNTIF(I120:I138,"Es necesario completar el precio de esta partida, introduciendo un valor en la celda en naranja")</f>
        <v>5</v>
      </c>
    </row>
    <row r="118" spans="2:10" ht="9.9499999999999993" customHeight="1" thickBot="1" x14ac:dyDescent="0.3">
      <c r="E118"/>
      <c r="F118" s="10"/>
      <c r="G118"/>
      <c r="H118" s="1"/>
    </row>
    <row r="119" spans="2:10" ht="15.75" customHeight="1" thickBot="1" x14ac:dyDescent="0.3">
      <c r="B119" s="56" t="s">
        <v>1</v>
      </c>
      <c r="C119" s="57"/>
      <c r="D119" s="57"/>
      <c r="E119" s="57"/>
      <c r="F119" s="11" t="s">
        <v>2</v>
      </c>
      <c r="G119" s="2" t="s">
        <v>3</v>
      </c>
      <c r="H119" s="2" t="s">
        <v>4</v>
      </c>
      <c r="I119" s="25"/>
      <c r="J119" s="26">
        <f>ROUND(F120,2)</f>
        <v>0</v>
      </c>
    </row>
    <row r="120" spans="2:10" ht="15.75" thickBot="1" x14ac:dyDescent="0.3">
      <c r="B120" s="41" t="s">
        <v>86</v>
      </c>
      <c r="C120" s="3" t="s">
        <v>81</v>
      </c>
      <c r="D120" s="58" t="s">
        <v>125</v>
      </c>
      <c r="E120" s="59"/>
      <c r="F120" s="23"/>
      <c r="G120" s="6">
        <v>210.31</v>
      </c>
      <c r="H120" s="5">
        <f>ROUND(J119*G120,2)</f>
        <v>0</v>
      </c>
      <c r="I120" s="27" t="str">
        <f>IF(ISBLANK('Modelo de oferta económica'!F120),"Es necesario completar el precio de esta partida, introduciendo un valor en la celda en naranja","")</f>
        <v>Es necesario completar el precio de esta partida, introduciendo un valor en la celda en naranja</v>
      </c>
    </row>
    <row r="121" spans="2:10" ht="24.75" customHeight="1" thickBot="1" x14ac:dyDescent="0.3">
      <c r="B121" s="74" t="s">
        <v>89</v>
      </c>
      <c r="C121" s="75"/>
      <c r="D121" s="75"/>
      <c r="E121" s="75"/>
      <c r="F121" s="75"/>
      <c r="G121" s="75"/>
      <c r="H121" s="76"/>
    </row>
    <row r="122" spans="2:10" ht="9.9499999999999993" customHeight="1" thickBot="1" x14ac:dyDescent="0.3">
      <c r="D122" s="7"/>
      <c r="E122"/>
      <c r="F122" s="10"/>
      <c r="G122"/>
      <c r="H122" s="1"/>
    </row>
    <row r="123" spans="2:10" ht="15.75" customHeight="1" thickBot="1" x14ac:dyDescent="0.3">
      <c r="B123" s="56" t="s">
        <v>1</v>
      </c>
      <c r="C123" s="57"/>
      <c r="D123" s="57"/>
      <c r="E123" s="57"/>
      <c r="F123" s="11" t="s">
        <v>2</v>
      </c>
      <c r="G123" s="2" t="s">
        <v>3</v>
      </c>
      <c r="H123" s="2" t="s">
        <v>4</v>
      </c>
      <c r="I123" s="25"/>
      <c r="J123" s="26">
        <f>ROUND(F124,2)</f>
        <v>0</v>
      </c>
    </row>
    <row r="124" spans="2:10" ht="15.75" thickBot="1" x14ac:dyDescent="0.3">
      <c r="B124" s="41" t="s">
        <v>87</v>
      </c>
      <c r="C124" s="3" t="s">
        <v>74</v>
      </c>
      <c r="D124" s="58" t="s">
        <v>84</v>
      </c>
      <c r="E124" s="59"/>
      <c r="F124" s="23"/>
      <c r="G124" s="6">
        <v>195.86</v>
      </c>
      <c r="H124" s="5">
        <f>ROUND(J123*G124,2)</f>
        <v>0</v>
      </c>
      <c r="I124" s="27" t="str">
        <f>IF(ISBLANK('Modelo de oferta económica'!F124),"Es necesario completar el precio de esta partida, introduciendo un valor en la celda en naranja","")</f>
        <v>Es necesario completar el precio de esta partida, introduciendo un valor en la celda en naranja</v>
      </c>
    </row>
    <row r="125" spans="2:10" ht="15.75" thickBot="1" x14ac:dyDescent="0.3">
      <c r="B125" s="53" t="s">
        <v>126</v>
      </c>
      <c r="C125" s="54"/>
      <c r="D125" s="54"/>
      <c r="E125" s="54"/>
      <c r="F125" s="54"/>
      <c r="G125" s="54"/>
      <c r="H125" s="55"/>
    </row>
    <row r="126" spans="2:10" ht="9.9499999999999993" customHeight="1" thickBot="1" x14ac:dyDescent="0.3">
      <c r="E126"/>
      <c r="F126" s="10"/>
      <c r="G126"/>
      <c r="H126" s="1"/>
    </row>
    <row r="127" spans="2:10" ht="15.75" customHeight="1" thickBot="1" x14ac:dyDescent="0.3">
      <c r="B127" s="56" t="s">
        <v>1</v>
      </c>
      <c r="C127" s="57"/>
      <c r="D127" s="57"/>
      <c r="E127" s="57"/>
      <c r="F127" s="11" t="s">
        <v>2</v>
      </c>
      <c r="G127" s="2" t="s">
        <v>3</v>
      </c>
      <c r="H127" s="2" t="s">
        <v>4</v>
      </c>
      <c r="I127" s="25"/>
      <c r="J127" s="26">
        <f>ROUND(F128,2)</f>
        <v>0</v>
      </c>
    </row>
    <row r="128" spans="2:10" ht="15.75" thickBot="1" x14ac:dyDescent="0.3">
      <c r="B128" s="41" t="s">
        <v>56</v>
      </c>
      <c r="C128" s="3" t="s">
        <v>6</v>
      </c>
      <c r="D128" s="58" t="s">
        <v>127</v>
      </c>
      <c r="E128" s="59"/>
      <c r="F128" s="23"/>
      <c r="G128" s="6">
        <v>1</v>
      </c>
      <c r="H128" s="5">
        <f>ROUND(J127*G128,2)</f>
        <v>0</v>
      </c>
      <c r="I128" s="27" t="str">
        <f>IF(ISBLANK('Modelo de oferta económica'!F128),"Es necesario completar el precio de esta partida, introduciendo un valor en la celda en naranja","")</f>
        <v>Es necesario completar el precio de esta partida, introduciendo un valor en la celda en naranja</v>
      </c>
    </row>
    <row r="129" spans="2:10" ht="36.75" customHeight="1" thickBot="1" x14ac:dyDescent="0.3">
      <c r="B129" s="53" t="s">
        <v>128</v>
      </c>
      <c r="C129" s="54"/>
      <c r="D129" s="54"/>
      <c r="E129" s="54"/>
      <c r="F129" s="54"/>
      <c r="G129" s="54"/>
      <c r="H129" s="55"/>
    </row>
    <row r="130" spans="2:10" ht="9.9499999999999993" customHeight="1" thickBot="1" x14ac:dyDescent="0.3">
      <c r="E130"/>
      <c r="F130" s="10"/>
      <c r="G130"/>
      <c r="H130" s="1"/>
    </row>
    <row r="131" spans="2:10" ht="15.75" customHeight="1" thickBot="1" x14ac:dyDescent="0.3">
      <c r="B131" s="56" t="s">
        <v>1</v>
      </c>
      <c r="C131" s="57"/>
      <c r="D131" s="57"/>
      <c r="E131" s="57"/>
      <c r="F131" s="11" t="s">
        <v>2</v>
      </c>
      <c r="G131" s="2" t="s">
        <v>3</v>
      </c>
      <c r="H131" s="2" t="s">
        <v>4</v>
      </c>
      <c r="I131" s="25"/>
      <c r="J131" s="26">
        <f>ROUND(F132,2)</f>
        <v>0</v>
      </c>
    </row>
    <row r="132" spans="2:10" ht="15.75" thickBot="1" x14ac:dyDescent="0.3">
      <c r="B132" s="41" t="s">
        <v>42</v>
      </c>
      <c r="C132" s="3" t="s">
        <v>74</v>
      </c>
      <c r="D132" s="58" t="s">
        <v>129</v>
      </c>
      <c r="E132" s="59"/>
      <c r="F132" s="23"/>
      <c r="G132" s="6">
        <v>11.38</v>
      </c>
      <c r="H132" s="5">
        <f>ROUND(J131*G132,2)</f>
        <v>0</v>
      </c>
      <c r="I132" s="27" t="str">
        <f>IF(ISBLANK('Modelo de oferta económica'!F132),"Es necesario completar el precio de esta partida, introduciendo un valor en la celda en naranja","")</f>
        <v>Es necesario completar el precio de esta partida, introduciendo un valor en la celda en naranja</v>
      </c>
    </row>
    <row r="133" spans="2:10" ht="15.75" thickBot="1" x14ac:dyDescent="0.3">
      <c r="B133" s="53" t="s">
        <v>130</v>
      </c>
      <c r="C133" s="54"/>
      <c r="D133" s="54"/>
      <c r="E133" s="54"/>
      <c r="F133" s="54"/>
      <c r="G133" s="54"/>
      <c r="H133" s="55"/>
    </row>
    <row r="134" spans="2:10" ht="9.9499999999999993" customHeight="1" thickBot="1" x14ac:dyDescent="0.3">
      <c r="E134"/>
      <c r="F134" s="10"/>
      <c r="G134"/>
      <c r="H134" s="1"/>
    </row>
    <row r="135" spans="2:10" ht="15.75" customHeight="1" thickBot="1" x14ac:dyDescent="0.3">
      <c r="B135" s="56" t="s">
        <v>1</v>
      </c>
      <c r="C135" s="57"/>
      <c r="D135" s="57"/>
      <c r="E135" s="57"/>
      <c r="F135" s="11" t="s">
        <v>2</v>
      </c>
      <c r="G135" s="2" t="s">
        <v>3</v>
      </c>
      <c r="H135" s="2" t="s">
        <v>4</v>
      </c>
      <c r="I135" s="25"/>
      <c r="J135" s="26">
        <f>ROUND(F136,2)</f>
        <v>0</v>
      </c>
    </row>
    <row r="136" spans="2:10" ht="15.75" thickBot="1" x14ac:dyDescent="0.3">
      <c r="B136" s="41" t="s">
        <v>43</v>
      </c>
      <c r="C136" s="3" t="s">
        <v>74</v>
      </c>
      <c r="D136" s="58" t="s">
        <v>131</v>
      </c>
      <c r="E136" s="59"/>
      <c r="F136" s="23"/>
      <c r="G136" s="6">
        <v>15.93</v>
      </c>
      <c r="H136" s="5">
        <f>ROUND(J135*G136,2)</f>
        <v>0</v>
      </c>
      <c r="I136" s="27" t="str">
        <f>IF(ISBLANK('Modelo de oferta económica'!F136),"Es necesario completar el precio de esta partida, introduciendo un valor en la celda en naranja","")</f>
        <v>Es necesario completar el precio de esta partida, introduciendo un valor en la celda en naranja</v>
      </c>
    </row>
    <row r="137" spans="2:10" ht="24.75" customHeight="1" thickBot="1" x14ac:dyDescent="0.3">
      <c r="B137" s="53" t="s">
        <v>132</v>
      </c>
      <c r="C137" s="54"/>
      <c r="D137" s="54"/>
      <c r="E137" s="54"/>
      <c r="F137" s="54"/>
      <c r="G137" s="54"/>
      <c r="H137" s="55"/>
    </row>
    <row r="138" spans="2:10" ht="9.9499999999999993" customHeight="1" thickBot="1" x14ac:dyDescent="0.3">
      <c r="E138"/>
      <c r="F138" s="10"/>
      <c r="G138"/>
      <c r="H138" s="1"/>
    </row>
    <row r="139" spans="2:10" ht="15.75" customHeight="1" thickBot="1" x14ac:dyDescent="0.3">
      <c r="B139" s="56" t="s">
        <v>1</v>
      </c>
      <c r="C139" s="57"/>
      <c r="D139" s="57"/>
      <c r="E139" s="57"/>
      <c r="F139" s="11" t="s">
        <v>2</v>
      </c>
      <c r="G139" s="2" t="s">
        <v>3</v>
      </c>
      <c r="H139" s="2" t="s">
        <v>4</v>
      </c>
      <c r="I139" s="25"/>
      <c r="J139" s="26">
        <f>ROUND(F140,2)</f>
        <v>0</v>
      </c>
    </row>
    <row r="140" spans="2:10" ht="15.75" thickBot="1" x14ac:dyDescent="0.3">
      <c r="B140" s="41" t="s">
        <v>44</v>
      </c>
      <c r="C140" s="3" t="s">
        <v>5</v>
      </c>
      <c r="D140" s="58" t="s">
        <v>133</v>
      </c>
      <c r="E140" s="59"/>
      <c r="F140" s="23"/>
      <c r="G140" s="6">
        <v>13.45</v>
      </c>
      <c r="H140" s="5">
        <f>ROUND(J139*G140,2)</f>
        <v>0</v>
      </c>
      <c r="I140" s="27" t="str">
        <f>IF(ISBLANK('Modelo de oferta económica'!F140),"Es necesario completar el precio de esta partida, introduciendo un valor en la celda en naranja","")</f>
        <v>Es necesario completar el precio de esta partida, introduciendo un valor en la celda en naranja</v>
      </c>
    </row>
    <row r="141" spans="2:10" ht="57" customHeight="1" thickBot="1" x14ac:dyDescent="0.3">
      <c r="B141" s="74" t="s">
        <v>134</v>
      </c>
      <c r="C141" s="75"/>
      <c r="D141" s="75"/>
      <c r="E141" s="75"/>
      <c r="F141" s="75"/>
      <c r="G141" s="75"/>
      <c r="H141" s="76"/>
    </row>
    <row r="142" spans="2:10" ht="9.9499999999999993" customHeight="1" thickBot="1" x14ac:dyDescent="0.3">
      <c r="D142" s="7"/>
      <c r="E142"/>
      <c r="F142" s="10"/>
      <c r="G142"/>
      <c r="H142" s="1"/>
    </row>
    <row r="143" spans="2:10" ht="15.75" customHeight="1" thickBot="1" x14ac:dyDescent="0.3">
      <c r="B143" s="56" t="s">
        <v>1</v>
      </c>
      <c r="C143" s="57"/>
      <c r="D143" s="57"/>
      <c r="E143" s="57"/>
      <c r="F143" s="11" t="s">
        <v>2</v>
      </c>
      <c r="G143" s="2" t="s">
        <v>3</v>
      </c>
      <c r="H143" s="2" t="s">
        <v>4</v>
      </c>
      <c r="I143" s="25"/>
      <c r="J143" s="26">
        <f>ROUND(F144,2)</f>
        <v>0</v>
      </c>
    </row>
    <row r="144" spans="2:10" ht="15.75" thickBot="1" x14ac:dyDescent="0.3">
      <c r="B144" s="41" t="s">
        <v>45</v>
      </c>
      <c r="C144" s="3" t="s">
        <v>5</v>
      </c>
      <c r="D144" s="58" t="s">
        <v>135</v>
      </c>
      <c r="E144" s="59"/>
      <c r="F144" s="23"/>
      <c r="G144" s="6">
        <v>11</v>
      </c>
      <c r="H144" s="5">
        <f>ROUND(J143*G144,2)</f>
        <v>0</v>
      </c>
      <c r="I144" s="27" t="str">
        <f>IF(ISBLANK('Modelo de oferta económica'!F144),"Es necesario completar el precio de esta partida, introduciendo un valor en la celda en naranja","")</f>
        <v>Es necesario completar el precio de esta partida, introduciendo un valor en la celda en naranja</v>
      </c>
    </row>
    <row r="145" spans="2:10" ht="55.5" customHeight="1" thickBot="1" x14ac:dyDescent="0.3">
      <c r="B145" s="53" t="s">
        <v>136</v>
      </c>
      <c r="C145" s="54"/>
      <c r="D145" s="54"/>
      <c r="E145" s="54"/>
      <c r="F145" s="54"/>
      <c r="G145" s="54"/>
      <c r="H145" s="55"/>
    </row>
    <row r="146" spans="2:10" ht="9.9499999999999993" customHeight="1" thickBot="1" x14ac:dyDescent="0.3">
      <c r="E146"/>
      <c r="F146" s="10"/>
      <c r="G146"/>
      <c r="H146" s="1"/>
    </row>
    <row r="147" spans="2:10" ht="15.75" customHeight="1" thickBot="1" x14ac:dyDescent="0.3">
      <c r="B147" s="56" t="s">
        <v>1</v>
      </c>
      <c r="C147" s="57"/>
      <c r="D147" s="57"/>
      <c r="E147" s="57"/>
      <c r="F147" s="11" t="s">
        <v>2</v>
      </c>
      <c r="G147" s="2" t="s">
        <v>3</v>
      </c>
      <c r="H147" s="2" t="s">
        <v>4</v>
      </c>
      <c r="I147" s="25"/>
      <c r="J147" s="26">
        <f>ROUND(F148,2)</f>
        <v>0</v>
      </c>
    </row>
    <row r="148" spans="2:10" ht="15.75" thickBot="1" x14ac:dyDescent="0.3">
      <c r="B148" s="41" t="s">
        <v>57</v>
      </c>
      <c r="C148" s="3" t="s">
        <v>6</v>
      </c>
      <c r="D148" s="58" t="s">
        <v>88</v>
      </c>
      <c r="E148" s="59"/>
      <c r="F148" s="23"/>
      <c r="G148" s="6">
        <v>3</v>
      </c>
      <c r="H148" s="5">
        <f>ROUND(J147*G148,2)</f>
        <v>0</v>
      </c>
      <c r="I148" s="27" t="str">
        <f>IF(ISBLANK('Modelo de oferta económica'!F148),"Es necesario completar el precio de esta partida, introduciendo un valor en la celda en naranja","")</f>
        <v>Es necesario completar el precio de esta partida, introduciendo un valor en la celda en naranja</v>
      </c>
    </row>
    <row r="149" spans="2:10" ht="24.75" customHeight="1" thickBot="1" x14ac:dyDescent="0.3">
      <c r="B149" s="53" t="s">
        <v>137</v>
      </c>
      <c r="C149" s="54"/>
      <c r="D149" s="54"/>
      <c r="E149" s="54"/>
      <c r="F149" s="54"/>
      <c r="G149" s="54"/>
      <c r="H149" s="55"/>
    </row>
    <row r="150" spans="2:10" ht="9.9499999999999993" customHeight="1" thickBot="1" x14ac:dyDescent="0.3">
      <c r="E150"/>
      <c r="F150" s="10"/>
      <c r="G150"/>
      <c r="H150" s="1"/>
    </row>
    <row r="151" spans="2:10" ht="15.75" customHeight="1" thickBot="1" x14ac:dyDescent="0.3">
      <c r="B151" s="56" t="s">
        <v>1</v>
      </c>
      <c r="C151" s="57"/>
      <c r="D151" s="57"/>
      <c r="E151" s="57"/>
      <c r="F151" s="11" t="s">
        <v>2</v>
      </c>
      <c r="G151" s="2" t="s">
        <v>3</v>
      </c>
      <c r="H151" s="2" t="s">
        <v>4</v>
      </c>
      <c r="I151" s="25"/>
      <c r="J151" s="26">
        <f>ROUND(F152,2)</f>
        <v>0</v>
      </c>
    </row>
    <row r="152" spans="2:10" ht="15.75" thickBot="1" x14ac:dyDescent="0.3">
      <c r="B152" s="41" t="s">
        <v>58</v>
      </c>
      <c r="C152" s="3" t="s">
        <v>5</v>
      </c>
      <c r="D152" s="58" t="s">
        <v>138</v>
      </c>
      <c r="E152" s="59"/>
      <c r="F152" s="23"/>
      <c r="G152" s="6">
        <v>165</v>
      </c>
      <c r="H152" s="5">
        <f>ROUND(J151*G152,2)</f>
        <v>0</v>
      </c>
      <c r="I152" s="27" t="str">
        <f>IF(ISBLANK('Modelo de oferta económica'!F152),"Es necesario completar el precio de esta partida, introduciendo un valor en la celda en naranja","")</f>
        <v>Es necesario completar el precio de esta partida, introduciendo un valor en la celda en naranja</v>
      </c>
    </row>
    <row r="153" spans="2:10" ht="27" customHeight="1" thickBot="1" x14ac:dyDescent="0.3">
      <c r="B153" s="53" t="s">
        <v>139</v>
      </c>
      <c r="C153" s="54"/>
      <c r="D153" s="54"/>
      <c r="E153" s="54"/>
      <c r="F153" s="54"/>
      <c r="G153" s="54"/>
      <c r="H153" s="55"/>
    </row>
    <row r="154" spans="2:10" ht="9.9499999999999993" customHeight="1" thickBot="1" x14ac:dyDescent="0.3">
      <c r="E154"/>
      <c r="F154" s="10"/>
      <c r="G154"/>
      <c r="H154" s="1"/>
    </row>
    <row r="155" spans="2:10" ht="15.75" customHeight="1" thickBot="1" x14ac:dyDescent="0.3">
      <c r="B155" s="56" t="s">
        <v>1</v>
      </c>
      <c r="C155" s="57"/>
      <c r="D155" s="57"/>
      <c r="E155" s="57"/>
      <c r="F155" s="11" t="s">
        <v>2</v>
      </c>
      <c r="G155" s="2" t="s">
        <v>3</v>
      </c>
      <c r="H155" s="2" t="s">
        <v>4</v>
      </c>
      <c r="I155" s="25"/>
      <c r="J155" s="26">
        <f>ROUND(F156,2)</f>
        <v>0</v>
      </c>
    </row>
    <row r="156" spans="2:10" ht="15.75" thickBot="1" x14ac:dyDescent="0.3">
      <c r="B156" s="41" t="s">
        <v>59</v>
      </c>
      <c r="C156" s="3" t="s">
        <v>5</v>
      </c>
      <c r="D156" s="58" t="s">
        <v>140</v>
      </c>
      <c r="E156" s="59"/>
      <c r="F156" s="23"/>
      <c r="G156" s="6">
        <v>165</v>
      </c>
      <c r="H156" s="5">
        <f>ROUND(J155*G156,2)</f>
        <v>0</v>
      </c>
      <c r="I156" s="27" t="str">
        <f>IF(ISBLANK('Modelo de oferta económica'!F156),"Es necesario completar el precio de esta partida, introduciendo un valor en la celda en naranja","")</f>
        <v>Es necesario completar el precio de esta partida, introduciendo un valor en la celda en naranja</v>
      </c>
    </row>
    <row r="157" spans="2:10" ht="24.75" customHeight="1" thickBot="1" x14ac:dyDescent="0.3">
      <c r="B157" s="53" t="s">
        <v>141</v>
      </c>
      <c r="C157" s="54"/>
      <c r="D157" s="54"/>
      <c r="E157" s="54"/>
      <c r="F157" s="54"/>
      <c r="G157" s="54"/>
      <c r="H157" s="55"/>
    </row>
    <row r="158" spans="2:10" ht="9.9499999999999993" customHeight="1" thickBot="1" x14ac:dyDescent="0.3">
      <c r="E158"/>
      <c r="F158" s="10"/>
      <c r="G158"/>
      <c r="H158" s="1"/>
    </row>
    <row r="159" spans="2:10" ht="15.75" customHeight="1" thickBot="1" x14ac:dyDescent="0.3">
      <c r="B159" s="56" t="s">
        <v>1</v>
      </c>
      <c r="C159" s="57"/>
      <c r="D159" s="57"/>
      <c r="E159" s="57"/>
      <c r="F159" s="11" t="s">
        <v>2</v>
      </c>
      <c r="G159" s="2" t="s">
        <v>3</v>
      </c>
      <c r="H159" s="2" t="s">
        <v>4</v>
      </c>
      <c r="I159" s="25"/>
      <c r="J159" s="26">
        <f>ROUND(F160,2)</f>
        <v>0</v>
      </c>
    </row>
    <row r="160" spans="2:10" ht="15.75" thickBot="1" x14ac:dyDescent="0.3">
      <c r="B160" s="41" t="s">
        <v>60</v>
      </c>
      <c r="C160" s="3" t="s">
        <v>74</v>
      </c>
      <c r="D160" s="58" t="s">
        <v>142</v>
      </c>
      <c r="E160" s="59"/>
      <c r="F160" s="23"/>
      <c r="G160" s="6">
        <v>77.12</v>
      </c>
      <c r="H160" s="5">
        <f>ROUND(J159*G160,2)</f>
        <v>0</v>
      </c>
      <c r="I160" s="27" t="str">
        <f>IF(ISBLANK('Modelo de oferta económica'!F160),"Es necesario completar el precio de esta partida, introduciendo un valor en la celda en naranja","")</f>
        <v>Es necesario completar el precio de esta partida, introduciendo un valor en la celda en naranja</v>
      </c>
    </row>
    <row r="161" spans="2:10" ht="36" customHeight="1" thickBot="1" x14ac:dyDescent="0.3">
      <c r="B161" s="53" t="s">
        <v>90</v>
      </c>
      <c r="C161" s="54"/>
      <c r="D161" s="54"/>
      <c r="E161" s="54"/>
      <c r="F161" s="54"/>
      <c r="G161" s="54"/>
      <c r="H161" s="55"/>
    </row>
    <row r="162" spans="2:10" ht="9.9499999999999993" customHeight="1" thickBot="1" x14ac:dyDescent="0.3">
      <c r="E162"/>
      <c r="F162" s="10"/>
      <c r="G162"/>
      <c r="H162" s="1"/>
    </row>
    <row r="163" spans="2:10" ht="15.75" customHeight="1" thickBot="1" x14ac:dyDescent="0.3">
      <c r="B163" s="56" t="s">
        <v>1</v>
      </c>
      <c r="C163" s="57"/>
      <c r="D163" s="57"/>
      <c r="E163" s="57"/>
      <c r="F163" s="11" t="s">
        <v>2</v>
      </c>
      <c r="G163" s="2" t="s">
        <v>3</v>
      </c>
      <c r="H163" s="2" t="s">
        <v>4</v>
      </c>
      <c r="I163" s="25"/>
      <c r="J163" s="26">
        <f>ROUND(F164,2)</f>
        <v>0</v>
      </c>
    </row>
    <row r="164" spans="2:10" ht="15.75" thickBot="1" x14ac:dyDescent="0.3">
      <c r="B164" s="41" t="s">
        <v>61</v>
      </c>
      <c r="C164" s="3" t="s">
        <v>81</v>
      </c>
      <c r="D164" s="58" t="s">
        <v>143</v>
      </c>
      <c r="E164" s="59"/>
      <c r="F164" s="23"/>
      <c r="G164" s="6">
        <v>210.31</v>
      </c>
      <c r="H164" s="5">
        <f>ROUND(J163*G164,2)</f>
        <v>0</v>
      </c>
      <c r="I164" s="27" t="str">
        <f>IF(ISBLANK('Modelo de oferta económica'!F164),"Es necesario completar el precio de esta partida, introduciendo un valor en la celda en naranja","")</f>
        <v>Es necesario completar el precio de esta partida, introduciendo un valor en la celda en naranja</v>
      </c>
    </row>
    <row r="165" spans="2:10" ht="35.25" customHeight="1" thickBot="1" x14ac:dyDescent="0.3">
      <c r="B165" s="53" t="s">
        <v>144</v>
      </c>
      <c r="C165" s="54"/>
      <c r="D165" s="54"/>
      <c r="E165" s="54"/>
      <c r="F165" s="54"/>
      <c r="G165" s="54"/>
      <c r="H165" s="55"/>
    </row>
    <row r="166" spans="2:10" ht="9.9499999999999993" customHeight="1" thickBot="1" x14ac:dyDescent="0.3">
      <c r="E166"/>
      <c r="F166" s="10"/>
      <c r="G166"/>
      <c r="H166" s="1"/>
    </row>
    <row r="167" spans="2:10" ht="15.75" thickBot="1" x14ac:dyDescent="0.3">
      <c r="B167" s="60" t="s">
        <v>71</v>
      </c>
      <c r="C167" s="61"/>
      <c r="D167" s="62" t="s">
        <v>145</v>
      </c>
      <c r="E167" s="63"/>
      <c r="F167" s="63"/>
      <c r="G167" s="63"/>
      <c r="H167" s="8">
        <f>+H170+H174</f>
        <v>0</v>
      </c>
      <c r="I167" s="24">
        <f xml:space="preserve"> COUNTIF(I170:I176,"Es necesario completar el precio de esta partida, introduciendo un valor en la celda en naranja")</f>
        <v>2</v>
      </c>
    </row>
    <row r="168" spans="2:10" ht="9.9499999999999993" customHeight="1" thickBot="1" x14ac:dyDescent="0.3">
      <c r="E168"/>
      <c r="F168" s="10"/>
      <c r="G168"/>
      <c r="H168" s="1"/>
    </row>
    <row r="169" spans="2:10" ht="15.75" customHeight="1" thickBot="1" x14ac:dyDescent="0.3">
      <c r="B169" s="56" t="s">
        <v>1</v>
      </c>
      <c r="C169" s="57"/>
      <c r="D169" s="57"/>
      <c r="E169" s="57"/>
      <c r="F169" s="11" t="s">
        <v>13</v>
      </c>
      <c r="G169" s="2" t="s">
        <v>3</v>
      </c>
      <c r="H169" s="2" t="s">
        <v>4</v>
      </c>
      <c r="I169" s="25"/>
      <c r="J169" s="26">
        <f>ROUND(F170,2)</f>
        <v>0</v>
      </c>
    </row>
    <row r="170" spans="2:10" ht="15.75" thickBot="1" x14ac:dyDescent="0.3">
      <c r="B170" s="41" t="s">
        <v>62</v>
      </c>
      <c r="C170" s="3" t="s">
        <v>47</v>
      </c>
      <c r="D170" s="58" t="s">
        <v>146</v>
      </c>
      <c r="E170" s="59"/>
      <c r="F170" s="23"/>
      <c r="G170" s="48">
        <v>1</v>
      </c>
      <c r="H170" s="5">
        <f>ROUND(J169*G170,2)</f>
        <v>0</v>
      </c>
      <c r="I170" s="27" t="str">
        <f>IF(ISBLANK('Modelo de oferta económica'!F170),"Es necesario completar el precio de esta partida, introduciendo un valor en la celda en naranja","")</f>
        <v>Es necesario completar el precio de esta partida, introduciendo un valor en la celda en naranja</v>
      </c>
    </row>
    <row r="171" spans="2:10" ht="21.75" customHeight="1" thickBot="1" x14ac:dyDescent="0.3">
      <c r="B171" s="74" t="s">
        <v>91</v>
      </c>
      <c r="C171" s="75"/>
      <c r="D171" s="75"/>
      <c r="E171" s="75"/>
      <c r="F171" s="75"/>
      <c r="G171" s="75"/>
      <c r="H171" s="76"/>
    </row>
    <row r="172" spans="2:10" ht="9.9499999999999993" customHeight="1" thickBot="1" x14ac:dyDescent="0.3">
      <c r="D172" s="7"/>
      <c r="E172"/>
      <c r="F172" s="10"/>
      <c r="G172"/>
      <c r="H172" s="1"/>
    </row>
    <row r="173" spans="2:10" ht="15.75" customHeight="1" thickBot="1" x14ac:dyDescent="0.3">
      <c r="B173" s="56" t="s">
        <v>1</v>
      </c>
      <c r="C173" s="57"/>
      <c r="D173" s="57"/>
      <c r="E173" s="57"/>
      <c r="F173" s="11" t="s">
        <v>13</v>
      </c>
      <c r="G173" s="2" t="s">
        <v>3</v>
      </c>
      <c r="H173" s="2" t="s">
        <v>4</v>
      </c>
      <c r="I173" s="25"/>
      <c r="J173" s="26">
        <f>ROUND(F174,2)</f>
        <v>0</v>
      </c>
    </row>
    <row r="174" spans="2:10" ht="15.75" thickBot="1" x14ac:dyDescent="0.3">
      <c r="B174" s="41" t="s">
        <v>63</v>
      </c>
      <c r="C174" s="3" t="s">
        <v>47</v>
      </c>
      <c r="D174" s="58" t="s">
        <v>147</v>
      </c>
      <c r="E174" s="59"/>
      <c r="F174" s="23"/>
      <c r="G174" s="3">
        <v>1</v>
      </c>
      <c r="H174" s="5">
        <f>ROUND(J173*G174,2)</f>
        <v>0</v>
      </c>
      <c r="I174" s="27" t="str">
        <f>IF(ISBLANK('Modelo de oferta económica'!F174),"Es necesario completar el precio de esta partida, introduciendo un valor en la celda en naranja","")</f>
        <v>Es necesario completar el precio de esta partida, introduciendo un valor en la celda en naranja</v>
      </c>
    </row>
    <row r="175" spans="2:10" ht="25.9" customHeight="1" thickBot="1" x14ac:dyDescent="0.3">
      <c r="B175" s="53" t="s">
        <v>92</v>
      </c>
      <c r="C175" s="54"/>
      <c r="D175" s="54"/>
      <c r="E175" s="54"/>
      <c r="F175" s="54"/>
      <c r="G175" s="54"/>
      <c r="H175" s="55"/>
    </row>
    <row r="176" spans="2:10" ht="9.9499999999999993" customHeight="1" thickBot="1" x14ac:dyDescent="0.3">
      <c r="E176"/>
      <c r="F176" s="10"/>
      <c r="G176"/>
      <c r="H176" s="1"/>
    </row>
    <row r="177" spans="2:10" ht="15.75" thickBot="1" x14ac:dyDescent="0.3">
      <c r="B177" s="60" t="s">
        <v>72</v>
      </c>
      <c r="C177" s="61"/>
      <c r="D177" s="62" t="s">
        <v>148</v>
      </c>
      <c r="E177" s="63"/>
      <c r="F177" s="63"/>
      <c r="G177" s="63"/>
      <c r="H177" s="8">
        <f>+H180+H184+H188+H192+H196</f>
        <v>0</v>
      </c>
      <c r="I177" s="24">
        <f xml:space="preserve"> COUNTIF(I180:I198,"Es necesario completar el precio de esta partida, introduciendo un valor en la celda en naranja")</f>
        <v>5</v>
      </c>
    </row>
    <row r="178" spans="2:10" ht="9.9499999999999993" customHeight="1" thickBot="1" x14ac:dyDescent="0.3">
      <c r="E178"/>
      <c r="F178" s="10"/>
      <c r="G178"/>
      <c r="H178" s="1"/>
    </row>
    <row r="179" spans="2:10" ht="15.75" customHeight="1" thickBot="1" x14ac:dyDescent="0.3">
      <c r="B179" s="56" t="s">
        <v>1</v>
      </c>
      <c r="C179" s="57"/>
      <c r="D179" s="57"/>
      <c r="E179" s="57"/>
      <c r="F179" s="11" t="s">
        <v>2</v>
      </c>
      <c r="G179" s="2" t="s">
        <v>3</v>
      </c>
      <c r="H179" s="2" t="s">
        <v>4</v>
      </c>
      <c r="I179" s="25"/>
      <c r="J179" s="26">
        <f>ROUND(F180,2)</f>
        <v>0</v>
      </c>
    </row>
    <row r="180" spans="2:10" ht="15.75" thickBot="1" x14ac:dyDescent="0.3">
      <c r="B180" s="41" t="s">
        <v>64</v>
      </c>
      <c r="C180" s="3" t="s">
        <v>74</v>
      </c>
      <c r="D180" s="58" t="s">
        <v>93</v>
      </c>
      <c r="E180" s="59"/>
      <c r="F180" s="23"/>
      <c r="G180" s="6">
        <v>369.49</v>
      </c>
      <c r="H180" s="5">
        <f>ROUND(J179*G180,2)</f>
        <v>0</v>
      </c>
      <c r="I180" s="27" t="str">
        <f>IF(ISBLANK('Modelo de oferta económica'!F180),"Es necesario completar el precio de esta partida, introduciendo un valor en la celda en naranja","")</f>
        <v>Es necesario completar el precio de esta partida, introduciendo un valor en la celda en naranja</v>
      </c>
    </row>
    <row r="181" spans="2:10" ht="34.15" customHeight="1" thickBot="1" x14ac:dyDescent="0.3">
      <c r="B181" s="53" t="s">
        <v>94</v>
      </c>
      <c r="C181" s="54"/>
      <c r="D181" s="54"/>
      <c r="E181" s="54"/>
      <c r="F181" s="54"/>
      <c r="G181" s="54"/>
      <c r="H181" s="55"/>
    </row>
    <row r="182" spans="2:10" ht="9.9499999999999993" customHeight="1" thickBot="1" x14ac:dyDescent="0.3">
      <c r="E182"/>
      <c r="F182" s="10"/>
      <c r="G182"/>
      <c r="H182" s="1"/>
    </row>
    <row r="183" spans="2:10" ht="15.75" customHeight="1" thickBot="1" x14ac:dyDescent="0.3">
      <c r="B183" s="56" t="s">
        <v>1</v>
      </c>
      <c r="C183" s="57"/>
      <c r="D183" s="57"/>
      <c r="E183" s="57"/>
      <c r="F183" s="11" t="s">
        <v>2</v>
      </c>
      <c r="G183" s="2" t="s">
        <v>3</v>
      </c>
      <c r="H183" s="2" t="s">
        <v>4</v>
      </c>
      <c r="I183" s="25"/>
      <c r="J183" s="26">
        <f>ROUND(F184,2)</f>
        <v>0</v>
      </c>
    </row>
    <row r="184" spans="2:10" ht="15.75" thickBot="1" x14ac:dyDescent="0.3">
      <c r="B184" s="41" t="s">
        <v>65</v>
      </c>
      <c r="C184" s="3" t="s">
        <v>74</v>
      </c>
      <c r="D184" s="58" t="s">
        <v>95</v>
      </c>
      <c r="E184" s="65"/>
      <c r="F184" s="23"/>
      <c r="G184" s="6">
        <v>369.49</v>
      </c>
      <c r="H184" s="5">
        <f>ROUND(J183*G184,2)</f>
        <v>0</v>
      </c>
      <c r="I184" s="27" t="str">
        <f>IF(ISBLANK('Modelo de oferta económica'!F184),"Es necesario completar el precio de esta partida, introduciendo un valor en la celda en naranja","")</f>
        <v>Es necesario completar el precio de esta partida, introduciendo un valor en la celda en naranja</v>
      </c>
    </row>
    <row r="185" spans="2:10" ht="30" customHeight="1" thickBot="1" x14ac:dyDescent="0.3">
      <c r="B185" s="53" t="s">
        <v>96</v>
      </c>
      <c r="C185" s="54"/>
      <c r="D185" s="54"/>
      <c r="E185" s="54"/>
      <c r="F185" s="54"/>
      <c r="G185" s="54"/>
      <c r="H185" s="55"/>
    </row>
    <row r="186" spans="2:10" ht="9.9499999999999993" customHeight="1" thickBot="1" x14ac:dyDescent="0.3">
      <c r="E186"/>
      <c r="F186" s="10"/>
      <c r="G186"/>
      <c r="H186" s="1"/>
    </row>
    <row r="187" spans="2:10" ht="15.75" customHeight="1" thickBot="1" x14ac:dyDescent="0.3">
      <c r="B187" s="56" t="s">
        <v>1</v>
      </c>
      <c r="C187" s="57"/>
      <c r="D187" s="57"/>
      <c r="E187" s="57"/>
      <c r="F187" s="11" t="s">
        <v>2</v>
      </c>
      <c r="G187" s="2" t="s">
        <v>3</v>
      </c>
      <c r="H187" s="2" t="s">
        <v>4</v>
      </c>
      <c r="I187" s="25"/>
      <c r="J187" s="26">
        <f>ROUND(F188,2)</f>
        <v>0</v>
      </c>
    </row>
    <row r="188" spans="2:10" ht="15.75" thickBot="1" x14ac:dyDescent="0.3">
      <c r="B188" s="41" t="s">
        <v>66</v>
      </c>
      <c r="C188" s="3" t="s">
        <v>74</v>
      </c>
      <c r="D188" s="58" t="s">
        <v>149</v>
      </c>
      <c r="E188" s="59"/>
      <c r="F188" s="23"/>
      <c r="G188" s="6">
        <v>83.25</v>
      </c>
      <c r="H188" s="5">
        <f>ROUND(J187*G188,2)</f>
        <v>0</v>
      </c>
      <c r="I188" s="27" t="str">
        <f>IF(ISBLANK('Modelo de oferta económica'!F188),"Es necesario completar el precio de esta partida, introduciendo un valor en la celda en naranja","")</f>
        <v>Es necesario completar el precio de esta partida, introduciendo un valor en la celda en naranja</v>
      </c>
    </row>
    <row r="189" spans="2:10" ht="37.5" customHeight="1" thickBot="1" x14ac:dyDescent="0.3">
      <c r="B189" s="53" t="s">
        <v>150</v>
      </c>
      <c r="C189" s="54"/>
      <c r="D189" s="54"/>
      <c r="E189" s="54"/>
      <c r="F189" s="54"/>
      <c r="G189" s="54"/>
      <c r="H189" s="55"/>
    </row>
    <row r="190" spans="2:10" ht="9.9499999999999993" customHeight="1" thickBot="1" x14ac:dyDescent="0.3">
      <c r="E190"/>
      <c r="F190" s="10"/>
      <c r="G190"/>
      <c r="H190" s="1"/>
    </row>
    <row r="191" spans="2:10" ht="15.75" customHeight="1" thickBot="1" x14ac:dyDescent="0.3">
      <c r="B191" s="56" t="s">
        <v>1</v>
      </c>
      <c r="C191" s="57"/>
      <c r="D191" s="57"/>
      <c r="E191" s="57"/>
      <c r="F191" s="11" t="s">
        <v>2</v>
      </c>
      <c r="G191" s="2" t="s">
        <v>3</v>
      </c>
      <c r="H191" s="2" t="s">
        <v>4</v>
      </c>
      <c r="I191" s="25"/>
      <c r="J191" s="26">
        <f>ROUND(F192,2)</f>
        <v>0</v>
      </c>
    </row>
    <row r="192" spans="2:10" ht="15.75" thickBot="1" x14ac:dyDescent="0.3">
      <c r="B192" s="41" t="s">
        <v>67</v>
      </c>
      <c r="C192" s="3" t="s">
        <v>74</v>
      </c>
      <c r="D192" s="58" t="s">
        <v>151</v>
      </c>
      <c r="E192" s="59"/>
      <c r="F192" s="23"/>
      <c r="G192" s="6">
        <v>83.25</v>
      </c>
      <c r="H192" s="5">
        <f>ROUND(J191*G192,2)</f>
        <v>0</v>
      </c>
      <c r="I192" s="27" t="str">
        <f>IF(ISBLANK('Modelo de oferta económica'!F192),"Es necesario completar el precio de esta partida, introduciendo un valor en la celda en naranja","")</f>
        <v>Es necesario completar el precio de esta partida, introduciendo un valor en la celda en naranja</v>
      </c>
    </row>
    <row r="193" spans="2:10" ht="25.5" customHeight="1" thickBot="1" x14ac:dyDescent="0.3">
      <c r="B193" s="53" t="s">
        <v>152</v>
      </c>
      <c r="C193" s="54"/>
      <c r="D193" s="54"/>
      <c r="E193" s="54"/>
      <c r="F193" s="54"/>
      <c r="G193" s="54"/>
      <c r="H193" s="55"/>
    </row>
    <row r="194" spans="2:10" ht="9.9499999999999993" customHeight="1" thickBot="1" x14ac:dyDescent="0.3">
      <c r="E194"/>
      <c r="F194" s="10"/>
      <c r="G194"/>
      <c r="H194" s="1"/>
    </row>
    <row r="195" spans="2:10" ht="15.75" customHeight="1" thickBot="1" x14ac:dyDescent="0.3">
      <c r="B195" s="56" t="s">
        <v>1</v>
      </c>
      <c r="C195" s="57"/>
      <c r="D195" s="57"/>
      <c r="E195" s="64"/>
      <c r="F195" s="11" t="s">
        <v>2</v>
      </c>
      <c r="G195" s="2" t="s">
        <v>3</v>
      </c>
      <c r="H195" s="2" t="s">
        <v>4</v>
      </c>
      <c r="I195" s="25"/>
      <c r="J195" s="26">
        <f>ROUND(F196,2)</f>
        <v>0</v>
      </c>
    </row>
    <row r="196" spans="2:10" ht="15.75" thickBot="1" x14ac:dyDescent="0.3">
      <c r="B196" s="41" t="s">
        <v>68</v>
      </c>
      <c r="C196" s="3" t="s">
        <v>50</v>
      </c>
      <c r="D196" s="58" t="s">
        <v>97</v>
      </c>
      <c r="E196" s="59"/>
      <c r="F196" s="23"/>
      <c r="G196" s="5">
        <v>79000</v>
      </c>
      <c r="H196" s="5">
        <f>ROUND(J195*G196,2)</f>
        <v>0</v>
      </c>
      <c r="I196" s="27" t="str">
        <f>IF(ISBLANK('Modelo de oferta económica'!F196),"Es necesario completar el precio de esta partida, introduciendo un valor en la celda en naranja","")</f>
        <v>Es necesario completar el precio de esta partida, introduciendo un valor en la celda en naranja</v>
      </c>
    </row>
    <row r="197" spans="2:10" ht="15.75" thickBot="1" x14ac:dyDescent="0.3">
      <c r="B197" s="53" t="s">
        <v>153</v>
      </c>
      <c r="C197" s="54"/>
      <c r="D197" s="54"/>
      <c r="E197" s="54"/>
      <c r="F197" s="54"/>
      <c r="G197" s="54"/>
      <c r="H197" s="55"/>
    </row>
    <row r="198" spans="2:10" ht="9.9499999999999993" customHeight="1" thickBot="1" x14ac:dyDescent="0.3">
      <c r="E198"/>
      <c r="F198" s="10"/>
      <c r="G198"/>
      <c r="H198" s="1"/>
    </row>
    <row r="199" spans="2:10" ht="15.75" thickBot="1" x14ac:dyDescent="0.3">
      <c r="B199" s="60" t="s">
        <v>73</v>
      </c>
      <c r="C199" s="61"/>
      <c r="D199" s="62" t="s">
        <v>10</v>
      </c>
      <c r="E199" s="63"/>
      <c r="F199" s="63"/>
      <c r="G199" s="63"/>
      <c r="H199" s="8">
        <f>H202</f>
        <v>0</v>
      </c>
      <c r="I199" s="24">
        <f xml:space="preserve"> COUNTIF(I202:I203,"Es necesario completar el precio de esta partida, introduciendo un valor en la celda en naranja")</f>
        <v>1</v>
      </c>
    </row>
    <row r="200" spans="2:10" ht="9.9499999999999993" customHeight="1" thickBot="1" x14ac:dyDescent="0.3">
      <c r="E200"/>
      <c r="F200" s="10"/>
      <c r="G200"/>
      <c r="H200" s="1"/>
    </row>
    <row r="201" spans="2:10" ht="15.75" customHeight="1" thickBot="1" x14ac:dyDescent="0.3">
      <c r="B201" s="56" t="s">
        <v>1</v>
      </c>
      <c r="C201" s="57"/>
      <c r="D201" s="57"/>
      <c r="E201" s="57"/>
      <c r="F201" s="11" t="s">
        <v>13</v>
      </c>
      <c r="G201" s="2" t="s">
        <v>3</v>
      </c>
      <c r="H201" s="2" t="s">
        <v>4</v>
      </c>
      <c r="I201" s="25"/>
      <c r="J201" s="26">
        <f>ROUND(F202,2)</f>
        <v>0</v>
      </c>
    </row>
    <row r="202" spans="2:10" ht="15.75" thickBot="1" x14ac:dyDescent="0.3">
      <c r="B202" s="41" t="s">
        <v>69</v>
      </c>
      <c r="C202" s="3" t="s">
        <v>47</v>
      </c>
      <c r="D202" s="58" t="s">
        <v>154</v>
      </c>
      <c r="E202" s="59"/>
      <c r="F202" s="23"/>
      <c r="G202" s="3">
        <v>1</v>
      </c>
      <c r="H202" s="5">
        <f>ROUND(J201*G202,2)</f>
        <v>0</v>
      </c>
      <c r="I202" s="27" t="str">
        <f>IF(ISBLANK('Modelo de oferta económica'!F202),"Es necesario completar el precio de esta partida, introduciendo un valor en la celda en naranja","")</f>
        <v>Es necesario completar el precio de esta partida, introduciendo un valor en la celda en naranja</v>
      </c>
    </row>
    <row r="203" spans="2:10" ht="15.75" thickBot="1" x14ac:dyDescent="0.3">
      <c r="B203" s="53" t="s">
        <v>98</v>
      </c>
      <c r="C203" s="54"/>
      <c r="D203" s="54"/>
      <c r="E203" s="54"/>
      <c r="F203" s="54"/>
      <c r="G203" s="54"/>
      <c r="H203" s="55"/>
    </row>
    <row r="204" spans="2:10" ht="9.9499999999999993" customHeight="1" x14ac:dyDescent="0.25">
      <c r="E204"/>
      <c r="F204" s="10"/>
      <c r="G204"/>
      <c r="H204" s="47"/>
    </row>
    <row r="205" spans="2:10" ht="9.9499999999999993" customHeight="1" x14ac:dyDescent="0.25">
      <c r="D205" s="7"/>
      <c r="E205"/>
      <c r="F205" s="10"/>
      <c r="G205"/>
      <c r="H205"/>
    </row>
    <row r="206" spans="2:10" s="9" customFormat="1" x14ac:dyDescent="0.25"/>
    <row r="207" spans="2:10" s="9" customFormat="1" x14ac:dyDescent="0.25"/>
    <row r="208" spans="2:10" s="9" customFormat="1" x14ac:dyDescent="0.25"/>
    <row r="209" s="9" customFormat="1" x14ac:dyDescent="0.25"/>
    <row r="210" s="9" customFormat="1" x14ac:dyDescent="0.25"/>
    <row r="211" s="9" customFormat="1" x14ac:dyDescent="0.25"/>
    <row r="212" s="9" customFormat="1" x14ac:dyDescent="0.25"/>
    <row r="213" s="9" customFormat="1" x14ac:dyDescent="0.25"/>
    <row r="214" s="9" customFormat="1" x14ac:dyDescent="0.25"/>
    <row r="215" s="9" customFormat="1" x14ac:dyDescent="0.25"/>
    <row r="216" s="9" customFormat="1" x14ac:dyDescent="0.25"/>
    <row r="217" s="9" customFormat="1" x14ac:dyDescent="0.25"/>
    <row r="218" s="9" customFormat="1" x14ac:dyDescent="0.25"/>
    <row r="219" s="9" customFormat="1" x14ac:dyDescent="0.25"/>
    <row r="220" s="9" customFormat="1" x14ac:dyDescent="0.25"/>
    <row r="221" s="9" customFormat="1" x14ac:dyDescent="0.25"/>
    <row r="222" s="9" customFormat="1" x14ac:dyDescent="0.25"/>
    <row r="223" s="9" customFormat="1" x14ac:dyDescent="0.25"/>
    <row r="224" s="9" customFormat="1" x14ac:dyDescent="0.25"/>
    <row r="225" s="9" customFormat="1" x14ac:dyDescent="0.25"/>
    <row r="226" s="9" customFormat="1" x14ac:dyDescent="0.25"/>
    <row r="227" s="9" customFormat="1" x14ac:dyDescent="0.25"/>
    <row r="228" s="9" customFormat="1" x14ac:dyDescent="0.25"/>
    <row r="229" s="9" customFormat="1" x14ac:dyDescent="0.25"/>
    <row r="230" s="9" customFormat="1" x14ac:dyDescent="0.25"/>
    <row r="231" s="9" customFormat="1" x14ac:dyDescent="0.25"/>
    <row r="232" s="9" customFormat="1" x14ac:dyDescent="0.25"/>
    <row r="233" s="9" customFormat="1" x14ac:dyDescent="0.25"/>
    <row r="234" s="9" customFormat="1" x14ac:dyDescent="0.25"/>
    <row r="235" s="9" customFormat="1" x14ac:dyDescent="0.25"/>
    <row r="236" s="9" customFormat="1" x14ac:dyDescent="0.25"/>
    <row r="237" s="9" customFormat="1" x14ac:dyDescent="0.25"/>
    <row r="238" s="9" customFormat="1" x14ac:dyDescent="0.25"/>
    <row r="239" s="9" customFormat="1" x14ac:dyDescent="0.25"/>
    <row r="240" s="9" customFormat="1" x14ac:dyDescent="0.25"/>
    <row r="241" s="9" customFormat="1" x14ac:dyDescent="0.25"/>
    <row r="242" s="9" customFormat="1" x14ac:dyDescent="0.25"/>
    <row r="243" s="9" customFormat="1" x14ac:dyDescent="0.25"/>
    <row r="244" s="9" customFormat="1" x14ac:dyDescent="0.25"/>
    <row r="245" s="9" customFormat="1" x14ac:dyDescent="0.25"/>
    <row r="246" s="9" customFormat="1" x14ac:dyDescent="0.25"/>
    <row r="247" s="9" customFormat="1" x14ac:dyDescent="0.25"/>
    <row r="248" s="9" customFormat="1" x14ac:dyDescent="0.25"/>
    <row r="249" s="9" customFormat="1" x14ac:dyDescent="0.25"/>
    <row r="250" s="9" customFormat="1" x14ac:dyDescent="0.25"/>
    <row r="251" s="9" customFormat="1" x14ac:dyDescent="0.25"/>
    <row r="252" s="9" customFormat="1" x14ac:dyDescent="0.25"/>
    <row r="253" s="9" customFormat="1" x14ac:dyDescent="0.25"/>
    <row r="254" s="9" customFormat="1" x14ac:dyDescent="0.25"/>
    <row r="255" s="9" customFormat="1" x14ac:dyDescent="0.25"/>
    <row r="256" s="9" customFormat="1" x14ac:dyDescent="0.25"/>
    <row r="257" s="9" customFormat="1" x14ac:dyDescent="0.25"/>
    <row r="258" s="9" customFormat="1" x14ac:dyDescent="0.25"/>
    <row r="259" s="9" customFormat="1" x14ac:dyDescent="0.25"/>
    <row r="260" s="9" customFormat="1" x14ac:dyDescent="0.25"/>
    <row r="261" s="9" customFormat="1" x14ac:dyDescent="0.25"/>
    <row r="262" s="9" customFormat="1" x14ac:dyDescent="0.25"/>
    <row r="263" s="9" customFormat="1" x14ac:dyDescent="0.25"/>
    <row r="264" s="9" customFormat="1" x14ac:dyDescent="0.25"/>
    <row r="265" s="9" customFormat="1" x14ac:dyDescent="0.25"/>
    <row r="266" s="9" customFormat="1" x14ac:dyDescent="0.25"/>
    <row r="267" s="9" customFormat="1" x14ac:dyDescent="0.25"/>
    <row r="268" s="9" customFormat="1" x14ac:dyDescent="0.25"/>
    <row r="269" s="9" customFormat="1" x14ac:dyDescent="0.25"/>
    <row r="270" s="9" customFormat="1" x14ac:dyDescent="0.25"/>
    <row r="271" s="9" customFormat="1" x14ac:dyDescent="0.25"/>
    <row r="272" s="9" customFormat="1" x14ac:dyDescent="0.25"/>
    <row r="273" s="9" customFormat="1" x14ac:dyDescent="0.25"/>
    <row r="274" s="9" customFormat="1" x14ac:dyDescent="0.25"/>
    <row r="275" s="9" customFormat="1" x14ac:dyDescent="0.25"/>
    <row r="276" s="9" customFormat="1" x14ac:dyDescent="0.25"/>
    <row r="277" s="9" customFormat="1" x14ac:dyDescent="0.25"/>
    <row r="278" s="9" customFormat="1" x14ac:dyDescent="0.25"/>
    <row r="279" s="9" customFormat="1" x14ac:dyDescent="0.25"/>
    <row r="280" s="9" customFormat="1" x14ac:dyDescent="0.25"/>
    <row r="281" s="9" customFormat="1" x14ac:dyDescent="0.25"/>
    <row r="282" s="9" customFormat="1" x14ac:dyDescent="0.25"/>
    <row r="283" s="9" customFormat="1" x14ac:dyDescent="0.25"/>
    <row r="284" s="9" customFormat="1" x14ac:dyDescent="0.25"/>
    <row r="285" s="9" customFormat="1" x14ac:dyDescent="0.25"/>
    <row r="286" s="9" customFormat="1" x14ac:dyDescent="0.25"/>
    <row r="287" s="9" customFormat="1" x14ac:dyDescent="0.25"/>
    <row r="288" s="9" customFormat="1" x14ac:dyDescent="0.25"/>
    <row r="289" s="9" customFormat="1" x14ac:dyDescent="0.25"/>
    <row r="290" s="9" customFormat="1" x14ac:dyDescent="0.25"/>
    <row r="291" s="9" customFormat="1" x14ac:dyDescent="0.25"/>
    <row r="292" s="9" customFormat="1" x14ac:dyDescent="0.25"/>
    <row r="293" s="9" customFormat="1" x14ac:dyDescent="0.25"/>
    <row r="294" s="9" customFormat="1" x14ac:dyDescent="0.25"/>
    <row r="295" s="9" customFormat="1" x14ac:dyDescent="0.25"/>
    <row r="296" s="9" customFormat="1" x14ac:dyDescent="0.25"/>
    <row r="297" s="9" customFormat="1" x14ac:dyDescent="0.25"/>
    <row r="298" s="9" customFormat="1" x14ac:dyDescent="0.25"/>
    <row r="299" s="9" customFormat="1" x14ac:dyDescent="0.25"/>
    <row r="300" s="9" customFormat="1" x14ac:dyDescent="0.25"/>
    <row r="301" s="9" customFormat="1" x14ac:dyDescent="0.25"/>
    <row r="302" s="9" customFormat="1" x14ac:dyDescent="0.25"/>
    <row r="303" s="9" customFormat="1" x14ac:dyDescent="0.25"/>
    <row r="304" s="9" customFormat="1" x14ac:dyDescent="0.25"/>
    <row r="305" s="9" customFormat="1" x14ac:dyDescent="0.25"/>
    <row r="306" s="9" customFormat="1" x14ac:dyDescent="0.25"/>
    <row r="307" s="9" customFormat="1" x14ac:dyDescent="0.25"/>
    <row r="308" s="9" customFormat="1" x14ac:dyDescent="0.25"/>
    <row r="309" s="9" customFormat="1" x14ac:dyDescent="0.25"/>
    <row r="310" s="9" customFormat="1" x14ac:dyDescent="0.25"/>
    <row r="311" s="9" customFormat="1" x14ac:dyDescent="0.25"/>
    <row r="312" s="9" customFormat="1" x14ac:dyDescent="0.25"/>
    <row r="313" s="9" customFormat="1" x14ac:dyDescent="0.25"/>
    <row r="314" s="9" customFormat="1" x14ac:dyDescent="0.25"/>
    <row r="315" s="9" customFormat="1" x14ac:dyDescent="0.25"/>
    <row r="316" s="9" customFormat="1" x14ac:dyDescent="0.25"/>
    <row r="317" s="9" customFormat="1" x14ac:dyDescent="0.25"/>
    <row r="318" s="9" customFormat="1" x14ac:dyDescent="0.25"/>
    <row r="319" s="9" customFormat="1" x14ac:dyDescent="0.25"/>
    <row r="320" s="9" customFormat="1" x14ac:dyDescent="0.25"/>
    <row r="321" s="9" customFormat="1" x14ac:dyDescent="0.25"/>
    <row r="322" s="9" customFormat="1" x14ac:dyDescent="0.25"/>
    <row r="323" s="9" customFormat="1" x14ac:dyDescent="0.25"/>
    <row r="324" s="9" customFormat="1" x14ac:dyDescent="0.25"/>
    <row r="325" s="9" customFormat="1" x14ac:dyDescent="0.25"/>
    <row r="326" s="9" customFormat="1" x14ac:dyDescent="0.25"/>
    <row r="327" s="9" customFormat="1" x14ac:dyDescent="0.25"/>
    <row r="328" s="9" customFormat="1" x14ac:dyDescent="0.25"/>
    <row r="329" s="9" customFormat="1" x14ac:dyDescent="0.25"/>
    <row r="330" s="9" customFormat="1" x14ac:dyDescent="0.25"/>
    <row r="331" s="9" customFormat="1" x14ac:dyDescent="0.25"/>
    <row r="332" s="9" customFormat="1" x14ac:dyDescent="0.25"/>
    <row r="333" s="9" customFormat="1" x14ac:dyDescent="0.25"/>
    <row r="334" s="9" customFormat="1" x14ac:dyDescent="0.25"/>
    <row r="335" s="9" customFormat="1" x14ac:dyDescent="0.25"/>
    <row r="336" s="9" customFormat="1" x14ac:dyDescent="0.25"/>
    <row r="337" s="9" customFormat="1" x14ac:dyDescent="0.25"/>
    <row r="338" s="9" customFormat="1" x14ac:dyDescent="0.25"/>
    <row r="339" s="9" customFormat="1" x14ac:dyDescent="0.25"/>
    <row r="340" s="9" customFormat="1" x14ac:dyDescent="0.25"/>
    <row r="341" s="9" customFormat="1" x14ac:dyDescent="0.25"/>
    <row r="342" s="9" customFormat="1" x14ac:dyDescent="0.25"/>
    <row r="343" s="9" customFormat="1" x14ac:dyDescent="0.25"/>
    <row r="344" s="9" customFormat="1" x14ac:dyDescent="0.25"/>
    <row r="345" s="9" customFormat="1" x14ac:dyDescent="0.25"/>
    <row r="346" s="9" customFormat="1" x14ac:dyDescent="0.25"/>
    <row r="347" s="9" customFormat="1" x14ac:dyDescent="0.25"/>
    <row r="348" s="9" customFormat="1" x14ac:dyDescent="0.25"/>
    <row r="349" s="9" customFormat="1" x14ac:dyDescent="0.25"/>
    <row r="350" s="9" customFormat="1" x14ac:dyDescent="0.25"/>
    <row r="351" s="9" customFormat="1" x14ac:dyDescent="0.25"/>
    <row r="352" s="9" customFormat="1" x14ac:dyDescent="0.25"/>
    <row r="353" s="9" customFormat="1" x14ac:dyDescent="0.25"/>
    <row r="354" s="9" customFormat="1" x14ac:dyDescent="0.25"/>
    <row r="355" s="9" customFormat="1" x14ac:dyDescent="0.25"/>
    <row r="356" s="9" customFormat="1" x14ac:dyDescent="0.25"/>
    <row r="357" s="9" customFormat="1" x14ac:dyDescent="0.25"/>
    <row r="358" s="9" customFormat="1" x14ac:dyDescent="0.25"/>
    <row r="359" s="9" customFormat="1" x14ac:dyDescent="0.25"/>
    <row r="360" s="9" customFormat="1" x14ac:dyDescent="0.25"/>
    <row r="361" s="9" customFormat="1" x14ac:dyDescent="0.25"/>
    <row r="362" s="9" customFormat="1" x14ac:dyDescent="0.25"/>
    <row r="363" s="9" customFormat="1" x14ac:dyDescent="0.25"/>
    <row r="364" s="9" customFormat="1" x14ac:dyDescent="0.25"/>
    <row r="365" s="9" customFormat="1" x14ac:dyDescent="0.25"/>
    <row r="366" s="9" customFormat="1" x14ac:dyDescent="0.25"/>
    <row r="367" s="9" customFormat="1" x14ac:dyDescent="0.25"/>
    <row r="368" s="9" customFormat="1" x14ac:dyDescent="0.25"/>
    <row r="369" s="9" customFormat="1" x14ac:dyDescent="0.25"/>
    <row r="370" s="9" customFormat="1" x14ac:dyDescent="0.25"/>
    <row r="371" s="9" customFormat="1" x14ac:dyDescent="0.25"/>
    <row r="372" s="9" customFormat="1" x14ac:dyDescent="0.25"/>
    <row r="373" s="9" customFormat="1" x14ac:dyDescent="0.25"/>
    <row r="374" s="9" customFormat="1" x14ac:dyDescent="0.25"/>
    <row r="375" s="9" customFormat="1" x14ac:dyDescent="0.25"/>
    <row r="376" s="9" customFormat="1" x14ac:dyDescent="0.25"/>
    <row r="377" s="9" customFormat="1" x14ac:dyDescent="0.25"/>
    <row r="378" s="9" customFormat="1" x14ac:dyDescent="0.25"/>
    <row r="379" s="9" customFormat="1" x14ac:dyDescent="0.25"/>
    <row r="380" s="9" customFormat="1" x14ac:dyDescent="0.25"/>
    <row r="381" s="9" customFormat="1" x14ac:dyDescent="0.25"/>
    <row r="382" s="9" customFormat="1" x14ac:dyDescent="0.25"/>
    <row r="383" s="9" customFormat="1" x14ac:dyDescent="0.25"/>
    <row r="384" s="9" customFormat="1" x14ac:dyDescent="0.25"/>
    <row r="385" s="9" customFormat="1" x14ac:dyDescent="0.25"/>
    <row r="386" s="9" customFormat="1" x14ac:dyDescent="0.25"/>
    <row r="387" s="9" customFormat="1" x14ac:dyDescent="0.25"/>
    <row r="388" s="9" customFormat="1" x14ac:dyDescent="0.25"/>
    <row r="389" s="9" customFormat="1" x14ac:dyDescent="0.25"/>
    <row r="390" s="9" customFormat="1" x14ac:dyDescent="0.25"/>
    <row r="391" s="9" customFormat="1" x14ac:dyDescent="0.25"/>
    <row r="392" s="9" customFormat="1" x14ac:dyDescent="0.25"/>
    <row r="393" s="9" customFormat="1" x14ac:dyDescent="0.25"/>
    <row r="394" s="9" customFormat="1" x14ac:dyDescent="0.25"/>
    <row r="395" s="9" customFormat="1" x14ac:dyDescent="0.25"/>
    <row r="396" s="9" customFormat="1" x14ac:dyDescent="0.25"/>
    <row r="397" s="9" customFormat="1" x14ac:dyDescent="0.25"/>
    <row r="398" s="9" customFormat="1" x14ac:dyDescent="0.25"/>
    <row r="399" s="9" customFormat="1" x14ac:dyDescent="0.25"/>
    <row r="400" s="9" customFormat="1" x14ac:dyDescent="0.25"/>
    <row r="401" s="9" customFormat="1" x14ac:dyDescent="0.25"/>
    <row r="402" s="9" customFormat="1" x14ac:dyDescent="0.25"/>
    <row r="403" s="9" customFormat="1" x14ac:dyDescent="0.25"/>
    <row r="404" s="9" customFormat="1" x14ac:dyDescent="0.25"/>
    <row r="405" s="9" customFormat="1" x14ac:dyDescent="0.25"/>
    <row r="406" s="9" customFormat="1" x14ac:dyDescent="0.25"/>
    <row r="407" s="9" customFormat="1" x14ac:dyDescent="0.25"/>
    <row r="408" s="9" customFormat="1" x14ac:dyDescent="0.25"/>
    <row r="409" s="9" customFormat="1" x14ac:dyDescent="0.25"/>
    <row r="410" s="9" customFormat="1" x14ac:dyDescent="0.25"/>
    <row r="411" s="9" customFormat="1" x14ac:dyDescent="0.25"/>
    <row r="412" s="9" customFormat="1" x14ac:dyDescent="0.25"/>
    <row r="413" s="9" customFormat="1" x14ac:dyDescent="0.25"/>
    <row r="414" s="9" customFormat="1" x14ac:dyDescent="0.25"/>
    <row r="415" s="9" customFormat="1" x14ac:dyDescent="0.25"/>
    <row r="416" s="9" customFormat="1" x14ac:dyDescent="0.25"/>
    <row r="417" s="9" customFormat="1" x14ac:dyDescent="0.25"/>
    <row r="418" s="9" customFormat="1" x14ac:dyDescent="0.25"/>
    <row r="419" s="9" customFormat="1" x14ac:dyDescent="0.25"/>
    <row r="420" s="9" customFormat="1" x14ac:dyDescent="0.25"/>
    <row r="421" s="9" customFormat="1" x14ac:dyDescent="0.25"/>
    <row r="422" s="9" customFormat="1" x14ac:dyDescent="0.25"/>
    <row r="423" s="9" customFormat="1" x14ac:dyDescent="0.25"/>
    <row r="424" s="9" customFormat="1" x14ac:dyDescent="0.25"/>
    <row r="425" s="9" customFormat="1" x14ac:dyDescent="0.25"/>
    <row r="426" s="9" customFormat="1" x14ac:dyDescent="0.25"/>
    <row r="427" s="9" customFormat="1" x14ac:dyDescent="0.25"/>
    <row r="428" s="9" customFormat="1" x14ac:dyDescent="0.25"/>
    <row r="429" s="9" customFormat="1" x14ac:dyDescent="0.25"/>
    <row r="430" s="9" customFormat="1" x14ac:dyDescent="0.25"/>
    <row r="431" s="9" customFormat="1" x14ac:dyDescent="0.25"/>
    <row r="432" s="9" customFormat="1" x14ac:dyDescent="0.25"/>
    <row r="433" s="9" customFormat="1" x14ac:dyDescent="0.25"/>
    <row r="434" s="9" customFormat="1" x14ac:dyDescent="0.25"/>
    <row r="435" s="9" customFormat="1" x14ac:dyDescent="0.25"/>
    <row r="436" s="9" customFormat="1" x14ac:dyDescent="0.25"/>
    <row r="437" s="9" customFormat="1" x14ac:dyDescent="0.25"/>
    <row r="438" s="9" customFormat="1" x14ac:dyDescent="0.25"/>
    <row r="439" s="9" customFormat="1" x14ac:dyDescent="0.25"/>
    <row r="440" s="9" customFormat="1" x14ac:dyDescent="0.25"/>
    <row r="441" s="9" customFormat="1" x14ac:dyDescent="0.25"/>
    <row r="442" s="9" customFormat="1" x14ac:dyDescent="0.25"/>
    <row r="443" s="9" customFormat="1" x14ac:dyDescent="0.25"/>
    <row r="444" s="9" customFormat="1" x14ac:dyDescent="0.25"/>
    <row r="445" s="9" customFormat="1" x14ac:dyDescent="0.25"/>
    <row r="446" s="9" customFormat="1" x14ac:dyDescent="0.25"/>
    <row r="447" s="9" customFormat="1" x14ac:dyDescent="0.25"/>
    <row r="448" s="9" customFormat="1" x14ac:dyDescent="0.25"/>
    <row r="449" s="9" customFormat="1" x14ac:dyDescent="0.25"/>
    <row r="450" s="9" customFormat="1" x14ac:dyDescent="0.25"/>
    <row r="451" s="9" customFormat="1" x14ac:dyDescent="0.25"/>
    <row r="452" s="9" customFormat="1" x14ac:dyDescent="0.25"/>
    <row r="453" s="9" customFormat="1" x14ac:dyDescent="0.25"/>
    <row r="454" s="9" customFormat="1" x14ac:dyDescent="0.25"/>
    <row r="455" s="9" customFormat="1" x14ac:dyDescent="0.25"/>
    <row r="456" s="9" customFormat="1" x14ac:dyDescent="0.25"/>
    <row r="457" s="9" customFormat="1" x14ac:dyDescent="0.25"/>
    <row r="458" s="9" customFormat="1" x14ac:dyDescent="0.25"/>
    <row r="459" s="9" customFormat="1" x14ac:dyDescent="0.25"/>
    <row r="460" s="9" customFormat="1" x14ac:dyDescent="0.25"/>
    <row r="461" s="9" customFormat="1" x14ac:dyDescent="0.25"/>
    <row r="462" s="9" customFormat="1" x14ac:dyDescent="0.25"/>
    <row r="463" s="9" customFormat="1" x14ac:dyDescent="0.25"/>
    <row r="464" s="9" customFormat="1" x14ac:dyDescent="0.25"/>
    <row r="465" s="9" customFormat="1" x14ac:dyDescent="0.25"/>
    <row r="466" s="9" customFormat="1" x14ac:dyDescent="0.25"/>
    <row r="467" s="9" customFormat="1" x14ac:dyDescent="0.25"/>
    <row r="468" s="9" customFormat="1" x14ac:dyDescent="0.25"/>
    <row r="469" s="9" customFormat="1" x14ac:dyDescent="0.25"/>
    <row r="470" s="9" customFormat="1" x14ac:dyDescent="0.25"/>
    <row r="471" s="9" customFormat="1" x14ac:dyDescent="0.25"/>
    <row r="472" s="9" customFormat="1" x14ac:dyDescent="0.25"/>
    <row r="473" s="9" customFormat="1" x14ac:dyDescent="0.25"/>
    <row r="474" s="9" customFormat="1" x14ac:dyDescent="0.25"/>
    <row r="475" s="9" customFormat="1" x14ac:dyDescent="0.25"/>
    <row r="476" s="9" customFormat="1" x14ac:dyDescent="0.25"/>
    <row r="477" s="9" customFormat="1" x14ac:dyDescent="0.25"/>
    <row r="478" s="9" customFormat="1" x14ac:dyDescent="0.25"/>
    <row r="479" s="9" customFormat="1" x14ac:dyDescent="0.25"/>
    <row r="480" s="9" customFormat="1" x14ac:dyDescent="0.25"/>
    <row r="481" s="9" customFormat="1" x14ac:dyDescent="0.25"/>
    <row r="482" s="9" customFormat="1" x14ac:dyDescent="0.25"/>
    <row r="483" s="9" customFormat="1" x14ac:dyDescent="0.25"/>
    <row r="484" s="9" customFormat="1" x14ac:dyDescent="0.25"/>
    <row r="485" s="9" customFormat="1" x14ac:dyDescent="0.25"/>
    <row r="486" s="9" customFormat="1" x14ac:dyDescent="0.25"/>
    <row r="487" s="9" customFormat="1" x14ac:dyDescent="0.25"/>
    <row r="488" s="9" customFormat="1" x14ac:dyDescent="0.25"/>
    <row r="489" s="9" customFormat="1" x14ac:dyDescent="0.25"/>
    <row r="490" s="9" customFormat="1" x14ac:dyDescent="0.25"/>
    <row r="491" s="9" customFormat="1" x14ac:dyDescent="0.25"/>
    <row r="492" s="9" customFormat="1" x14ac:dyDescent="0.25"/>
    <row r="493" s="9" customFormat="1" x14ac:dyDescent="0.25"/>
    <row r="494" s="9" customFormat="1" x14ac:dyDescent="0.25"/>
    <row r="495" s="9" customFormat="1" x14ac:dyDescent="0.25"/>
    <row r="496" s="9" customFormat="1" x14ac:dyDescent="0.25"/>
    <row r="497" s="9" customFormat="1" x14ac:dyDescent="0.25"/>
    <row r="498" s="9" customFormat="1" x14ac:dyDescent="0.25"/>
    <row r="499" s="9" customFormat="1" x14ac:dyDescent="0.25"/>
    <row r="500" s="9" customFormat="1" x14ac:dyDescent="0.25"/>
    <row r="501" s="9" customFormat="1" x14ac:dyDescent="0.25"/>
    <row r="502" s="9" customFormat="1" x14ac:dyDescent="0.25"/>
    <row r="503" s="9" customFormat="1" x14ac:dyDescent="0.25"/>
    <row r="504" s="9" customFormat="1" x14ac:dyDescent="0.25"/>
    <row r="505" s="9" customFormat="1" x14ac:dyDescent="0.25"/>
    <row r="506" s="9" customFormat="1" x14ac:dyDescent="0.25"/>
    <row r="507" s="9" customFormat="1" x14ac:dyDescent="0.25"/>
    <row r="508" s="9" customFormat="1" x14ac:dyDescent="0.25"/>
    <row r="509" s="9" customFormat="1" x14ac:dyDescent="0.25"/>
    <row r="510" s="9" customFormat="1" x14ac:dyDescent="0.25"/>
    <row r="511" s="9" customFormat="1" x14ac:dyDescent="0.25"/>
    <row r="512" s="9" customFormat="1" x14ac:dyDescent="0.25"/>
    <row r="513" s="9" customFormat="1" x14ac:dyDescent="0.25"/>
    <row r="514" s="9" customFormat="1" x14ac:dyDescent="0.25"/>
    <row r="515" s="9" customFormat="1" x14ac:dyDescent="0.25"/>
    <row r="516" s="9" customFormat="1" x14ac:dyDescent="0.25"/>
    <row r="517" s="9" customFormat="1" x14ac:dyDescent="0.25"/>
    <row r="518" s="9" customFormat="1" x14ac:dyDescent="0.25"/>
    <row r="519" s="9" customFormat="1" x14ac:dyDescent="0.25"/>
    <row r="520" s="9" customFormat="1" x14ac:dyDescent="0.25"/>
    <row r="521" s="9" customFormat="1" x14ac:dyDescent="0.25"/>
    <row r="522" s="9" customFormat="1" x14ac:dyDescent="0.25"/>
    <row r="523" s="9" customFormat="1" x14ac:dyDescent="0.25"/>
    <row r="524" s="9" customFormat="1" x14ac:dyDescent="0.25"/>
    <row r="525" s="9" customFormat="1" x14ac:dyDescent="0.25"/>
    <row r="526" s="9" customFormat="1" x14ac:dyDescent="0.25"/>
    <row r="527" s="9" customFormat="1" x14ac:dyDescent="0.25"/>
    <row r="528" s="9" customFormat="1" x14ac:dyDescent="0.25"/>
    <row r="529" s="9" customFormat="1" x14ac:dyDescent="0.25"/>
    <row r="530" s="9" customFormat="1" x14ac:dyDescent="0.25"/>
    <row r="531" s="9" customFormat="1" x14ac:dyDescent="0.25"/>
    <row r="532" s="9" customFormat="1" x14ac:dyDescent="0.25"/>
    <row r="533" s="9" customFormat="1" x14ac:dyDescent="0.25"/>
  </sheetData>
  <sheetProtection algorithmName="SHA-512" hashValue="Mz6zdie3gxfwPDTZgvYlkLDCkB9rp9qLe9A1f5jwytB8NjP5avqj8bSPpOvS7Nt2CoR18GD1pf/uAGoBkiD9/w==" saltValue="XmoTnF3K0C4PQucjzq0yAw==" spinCount="100000" sheet="1" selectLockedCells="1"/>
  <mergeCells count="147">
    <mergeCell ref="B121:H121"/>
    <mergeCell ref="B117:C117"/>
    <mergeCell ref="D117:G117"/>
    <mergeCell ref="D164:E164"/>
    <mergeCell ref="B165:H165"/>
    <mergeCell ref="D156:E156"/>
    <mergeCell ref="B157:H157"/>
    <mergeCell ref="B159:E159"/>
    <mergeCell ref="D160:E160"/>
    <mergeCell ref="B161:H161"/>
    <mergeCell ref="D132:E132"/>
    <mergeCell ref="B133:H133"/>
    <mergeCell ref="B135:E135"/>
    <mergeCell ref="D136:E136"/>
    <mergeCell ref="B137:H137"/>
    <mergeCell ref="D152:E152"/>
    <mergeCell ref="B153:H153"/>
    <mergeCell ref="B155:E155"/>
    <mergeCell ref="B143:E143"/>
    <mergeCell ref="D144:E144"/>
    <mergeCell ref="B145:H145"/>
    <mergeCell ref="B147:E147"/>
    <mergeCell ref="D148:E148"/>
    <mergeCell ref="B163:E163"/>
    <mergeCell ref="B149:H149"/>
    <mergeCell ref="B151:E151"/>
    <mergeCell ref="B87:H87"/>
    <mergeCell ref="B75:C75"/>
    <mergeCell ref="D75:G75"/>
    <mergeCell ref="D110:E110"/>
    <mergeCell ref="B111:H111"/>
    <mergeCell ref="B113:E113"/>
    <mergeCell ref="D114:E114"/>
    <mergeCell ref="B115:H115"/>
    <mergeCell ref="B81:E81"/>
    <mergeCell ref="D82:E82"/>
    <mergeCell ref="B77:E77"/>
    <mergeCell ref="D78:E78"/>
    <mergeCell ref="B79:H79"/>
    <mergeCell ref="B83:H83"/>
    <mergeCell ref="B85:E85"/>
    <mergeCell ref="D86:E86"/>
    <mergeCell ref="B97:H97"/>
    <mergeCell ref="B95:E95"/>
    <mergeCell ref="D96:E96"/>
    <mergeCell ref="B99:C99"/>
    <mergeCell ref="D99:G99"/>
    <mergeCell ref="B123:E123"/>
    <mergeCell ref="F33:G33"/>
    <mergeCell ref="D69:G69"/>
    <mergeCell ref="B71:E71"/>
    <mergeCell ref="D72:E72"/>
    <mergeCell ref="B69:C69"/>
    <mergeCell ref="B49:D49"/>
    <mergeCell ref="B139:E139"/>
    <mergeCell ref="D140:E140"/>
    <mergeCell ref="B141:H141"/>
    <mergeCell ref="D124:E124"/>
    <mergeCell ref="B125:H125"/>
    <mergeCell ref="B127:E127"/>
    <mergeCell ref="D128:E128"/>
    <mergeCell ref="B129:H129"/>
    <mergeCell ref="B131:E131"/>
    <mergeCell ref="D120:E120"/>
    <mergeCell ref="B105:E105"/>
    <mergeCell ref="D106:E106"/>
    <mergeCell ref="B107:H107"/>
    <mergeCell ref="B109:E109"/>
    <mergeCell ref="B119:E119"/>
    <mergeCell ref="B101:E101"/>
    <mergeCell ref="D102:E102"/>
    <mergeCell ref="B103:H103"/>
    <mergeCell ref="B43:D43"/>
    <mergeCell ref="F43:G43"/>
    <mergeCell ref="B65:E65"/>
    <mergeCell ref="D66:E66"/>
    <mergeCell ref="B59:C59"/>
    <mergeCell ref="B61:E61"/>
    <mergeCell ref="D62:E62"/>
    <mergeCell ref="B52:H52"/>
    <mergeCell ref="C54:E56"/>
    <mergeCell ref="B2:H2"/>
    <mergeCell ref="B4:H4"/>
    <mergeCell ref="B29:E30"/>
    <mergeCell ref="B31:G31"/>
    <mergeCell ref="F15:G16"/>
    <mergeCell ref="B15:D16"/>
    <mergeCell ref="B17:D17"/>
    <mergeCell ref="B18:D18"/>
    <mergeCell ref="B19:D19"/>
    <mergeCell ref="B21:D21"/>
    <mergeCell ref="B22:D22"/>
    <mergeCell ref="B23:D23"/>
    <mergeCell ref="B24:D24"/>
    <mergeCell ref="B25:D25"/>
    <mergeCell ref="B26:D26"/>
    <mergeCell ref="F27:G27"/>
    <mergeCell ref="B6:H13"/>
    <mergeCell ref="F17:G26"/>
    <mergeCell ref="B20:D20"/>
    <mergeCell ref="F32:G32"/>
    <mergeCell ref="B167:C167"/>
    <mergeCell ref="D167:G167"/>
    <mergeCell ref="B169:E169"/>
    <mergeCell ref="D170:E170"/>
    <mergeCell ref="B171:H171"/>
    <mergeCell ref="F49:G49"/>
    <mergeCell ref="B50:D50"/>
    <mergeCell ref="F50:G50"/>
    <mergeCell ref="B67:H67"/>
    <mergeCell ref="B63:H63"/>
    <mergeCell ref="B73:H73"/>
    <mergeCell ref="D59:G59"/>
    <mergeCell ref="B89:C89"/>
    <mergeCell ref="D89:G89"/>
    <mergeCell ref="B93:H93"/>
    <mergeCell ref="B91:E91"/>
    <mergeCell ref="D92:E92"/>
    <mergeCell ref="B32:D32"/>
    <mergeCell ref="B33:D33"/>
    <mergeCell ref="B34:D34"/>
    <mergeCell ref="F34:G34"/>
    <mergeCell ref="B173:E173"/>
    <mergeCell ref="D174:E174"/>
    <mergeCell ref="B175:H175"/>
    <mergeCell ref="B179:E179"/>
    <mergeCell ref="D184:E184"/>
    <mergeCell ref="B185:H185"/>
    <mergeCell ref="B187:E187"/>
    <mergeCell ref="D188:E188"/>
    <mergeCell ref="B177:C177"/>
    <mergeCell ref="D177:G177"/>
    <mergeCell ref="B189:H189"/>
    <mergeCell ref="B191:E191"/>
    <mergeCell ref="D192:E192"/>
    <mergeCell ref="D180:E180"/>
    <mergeCell ref="B181:H181"/>
    <mergeCell ref="B183:E183"/>
    <mergeCell ref="B201:E201"/>
    <mergeCell ref="D202:E202"/>
    <mergeCell ref="B203:H203"/>
    <mergeCell ref="B199:C199"/>
    <mergeCell ref="D199:G199"/>
    <mergeCell ref="B193:H193"/>
    <mergeCell ref="B195:E195"/>
    <mergeCell ref="D196:E196"/>
    <mergeCell ref="B197:H197"/>
  </mergeCells>
  <pageMargins left="0.15748031496062992" right="0.15748031496062992" top="0.23622047244094491" bottom="0.51181102362204722" header="0.15748031496062992" footer="0.31496062992125984"/>
  <pageSetup paperSize="9" scale="83" fitToHeight="40" orientation="portrait" r:id="rId1"/>
  <ignoredErrors>
    <ignoredError sqref="B62" numberStoredAsText="1"/>
  </ignoredErrors>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$F$27</xm:f>
              </x14:cfvo>
              <x14:cfvo type="num" gte="0">
                <xm:f>$F$27</xm:f>
              </x14:cfvo>
              <x14:cfIcon iconSet="3Symbols" iconId="2"/>
              <x14:cfIcon iconSet="3Symbols" iconId="2"/>
              <x14:cfIcon iconSet="3Symbols" iconId="0"/>
            </x14:iconSet>
          </x14:cfRule>
          <xm:sqref>E27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Modelo de oferta económica en excel </ExpedObservacionesDoc>
    <ExpedEnviarPixelware xmlns="d533bed5-9690-4d30-8b99-7bf4881b3392">true</ExpedEnviarPixelware>
    <ExpedObjeto xmlns="d533bed5-9690-4d30-8b99-7bf4881b3392">Obras de acondicionamiento de campa de material convencional en la Central Nuclear Santa María de Garoña</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0F3AC542-18F8-44ED-8E48-8FDD37F795F6}"/>
</file>

<file path=customXml/itemProps2.xml><?xml version="1.0" encoding="utf-8"?>
<ds:datastoreItem xmlns:ds="http://schemas.openxmlformats.org/officeDocument/2006/customXml" ds:itemID="{501EE1D7-3068-4D63-AAE5-41A0352AA73E}"/>
</file>

<file path=customXml/itemProps3.xml><?xml version="1.0" encoding="utf-8"?>
<ds:datastoreItem xmlns:ds="http://schemas.openxmlformats.org/officeDocument/2006/customXml" ds:itemID="{374DEFCE-D477-4A7D-AACE-308B5DE51D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oferta económica Campa Barracones en U</dc:title>
  <dc:creator>Almoguera Sanmiguel, Aurelio José</dc:creator>
  <cp:lastModifiedBy>Almoguera Sanmiguel, Aurelio José</cp:lastModifiedBy>
  <cp:lastPrinted>2025-05-30T07:04:39Z</cp:lastPrinted>
  <dcterms:created xsi:type="dcterms:W3CDTF">2023-01-31T12:44:50Z</dcterms:created>
  <dcterms:modified xsi:type="dcterms:W3CDTF">2025-06-24T09:36:57Z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