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defaultThemeVersion="166925"/>
  <mc:AlternateContent xmlns:mc="http://schemas.openxmlformats.org/markup-compatibility/2006">
    <mc:Choice Requires="x15">
      <x15ac:absPath xmlns:x15ac="http://schemas.microsoft.com/office/spreadsheetml/2010/11/ac" url="https://enresa-my.sharepoint.com/personal/jdul_enresa_es/Documents/EQUIPO PROYECTOS CLAUSURA SMG/21. Almacén TRAFOS/Documentos de licitación/"/>
    </mc:Choice>
  </mc:AlternateContent>
  <xr:revisionPtr revIDLastSave="12" documentId="8_{60B165CE-747F-4703-9BF2-8553896BDE56}" xr6:coauthVersionLast="47" xr6:coauthVersionMax="47" xr10:uidLastSave="{0DD1684B-3DDC-4132-BDBA-A317B4828FB9}"/>
  <workbookProtection workbookAlgorithmName="SHA-512" workbookHashValue="6Ivp3xFuTui/23RnlQ/mUhCitMaJjJRIe5ekRSknaL5QmrGmaUpiogg4FzNzAhygSpdrxj+h1n88HRnqr0QbFA==" workbookSaltValue="8YWn5LYAXRyUpftp/ZUAPQ==" workbookSpinCount="100000" lockStructure="1"/>
  <bookViews>
    <workbookView xWindow="-108" yWindow="-108" windowWidth="23256" windowHeight="12456" tabRatio="822" activeTab="1"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Instrucciones!$A$1:$S$20</definedName>
    <definedName name="_xlnm.Print_Area" localSheetId="1">'Modelo de oferta económica'!$B$2:$H$764</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3" i="1" l="1"/>
  <c r="I763" i="1"/>
  <c r="J762" i="1"/>
  <c r="H763" i="1" s="1"/>
  <c r="H760" i="1" s="1"/>
  <c r="I760" i="1"/>
  <c r="I754" i="1" s="1"/>
  <c r="I35" i="1" s="1"/>
  <c r="E35" i="1" s="1"/>
  <c r="J756" i="1"/>
  <c r="H757" i="1" s="1"/>
  <c r="H754" i="1" s="1"/>
  <c r="I757" i="1"/>
  <c r="I751" i="1"/>
  <c r="J750" i="1"/>
  <c r="H751" i="1" s="1"/>
  <c r="I747" i="1"/>
  <c r="J746" i="1"/>
  <c r="H747" i="1" s="1"/>
  <c r="I743" i="1"/>
  <c r="J742" i="1"/>
  <c r="H743" i="1" s="1"/>
  <c r="I739" i="1"/>
  <c r="J738" i="1"/>
  <c r="H739" i="1" s="1"/>
  <c r="I735" i="1"/>
  <c r="J734" i="1"/>
  <c r="H735" i="1" s="1"/>
  <c r="I731" i="1"/>
  <c r="I728" i="1" s="1"/>
  <c r="I34" i="1" s="1"/>
  <c r="J730" i="1"/>
  <c r="H731" i="1" s="1"/>
  <c r="I725" i="1"/>
  <c r="J724" i="1"/>
  <c r="H725" i="1" s="1"/>
  <c r="I721" i="1"/>
  <c r="J720" i="1"/>
  <c r="H721" i="1" s="1"/>
  <c r="I715" i="1"/>
  <c r="J714" i="1"/>
  <c r="H715" i="1" s="1"/>
  <c r="I711" i="1"/>
  <c r="J710" i="1"/>
  <c r="H711" i="1" s="1"/>
  <c r="I707" i="1"/>
  <c r="J706" i="1"/>
  <c r="H707" i="1" s="1"/>
  <c r="I703" i="1"/>
  <c r="J702" i="1"/>
  <c r="H703" i="1" s="1"/>
  <c r="I699" i="1"/>
  <c r="J698" i="1"/>
  <c r="H699" i="1" s="1"/>
  <c r="I695" i="1"/>
  <c r="J694" i="1"/>
  <c r="H695" i="1" s="1"/>
  <c r="I691" i="1"/>
  <c r="J690" i="1"/>
  <c r="H691" i="1" s="1"/>
  <c r="I687" i="1"/>
  <c r="J686" i="1"/>
  <c r="H687" i="1" s="1"/>
  <c r="I681" i="1"/>
  <c r="J680" i="1"/>
  <c r="H681" i="1" s="1"/>
  <c r="I677" i="1"/>
  <c r="J676" i="1"/>
  <c r="H677" i="1" s="1"/>
  <c r="I673" i="1"/>
  <c r="J672" i="1"/>
  <c r="H673" i="1" s="1"/>
  <c r="I667" i="1"/>
  <c r="J666" i="1"/>
  <c r="H667" i="1" s="1"/>
  <c r="I663" i="1"/>
  <c r="J662" i="1"/>
  <c r="H663" i="1" s="1"/>
  <c r="I659" i="1"/>
  <c r="J658" i="1"/>
  <c r="H659" i="1" s="1"/>
  <c r="I655" i="1"/>
  <c r="J654" i="1"/>
  <c r="H655" i="1" s="1"/>
  <c r="I651" i="1"/>
  <c r="J650" i="1"/>
  <c r="H651" i="1" s="1"/>
  <c r="I647" i="1"/>
  <c r="J646" i="1"/>
  <c r="H647" i="1" s="1"/>
  <c r="I643" i="1"/>
  <c r="J642" i="1"/>
  <c r="H643" i="1" s="1"/>
  <c r="I639" i="1"/>
  <c r="J638" i="1"/>
  <c r="H639" i="1" s="1"/>
  <c r="I635" i="1"/>
  <c r="J634" i="1"/>
  <c r="H635" i="1" s="1"/>
  <c r="I631" i="1"/>
  <c r="J630" i="1"/>
  <c r="H631" i="1" s="1"/>
  <c r="I627" i="1"/>
  <c r="J626" i="1"/>
  <c r="H627" i="1" s="1"/>
  <c r="I623" i="1"/>
  <c r="J622" i="1"/>
  <c r="H623" i="1" s="1"/>
  <c r="I619" i="1"/>
  <c r="J618" i="1"/>
  <c r="H619" i="1" s="1"/>
  <c r="I615" i="1"/>
  <c r="J614" i="1"/>
  <c r="H615" i="1" s="1"/>
  <c r="I611" i="1"/>
  <c r="J610" i="1"/>
  <c r="H611" i="1" s="1"/>
  <c r="I605" i="1"/>
  <c r="J604" i="1"/>
  <c r="H605" i="1" s="1"/>
  <c r="I601" i="1"/>
  <c r="J600" i="1"/>
  <c r="H601" i="1" s="1"/>
  <c r="I597" i="1"/>
  <c r="J596" i="1"/>
  <c r="H597" i="1" s="1"/>
  <c r="I593" i="1"/>
  <c r="J592" i="1"/>
  <c r="H593" i="1" s="1"/>
  <c r="I589" i="1"/>
  <c r="J588" i="1"/>
  <c r="H589" i="1" s="1"/>
  <c r="I585" i="1"/>
  <c r="J584" i="1"/>
  <c r="H585" i="1" s="1"/>
  <c r="I581" i="1"/>
  <c r="J580" i="1"/>
  <c r="H581" i="1" s="1"/>
  <c r="I577" i="1"/>
  <c r="J576" i="1"/>
  <c r="H577" i="1" s="1"/>
  <c r="I573" i="1"/>
  <c r="J572" i="1"/>
  <c r="H573" i="1" s="1"/>
  <c r="I569" i="1"/>
  <c r="J568" i="1"/>
  <c r="H569" i="1" s="1"/>
  <c r="I565" i="1"/>
  <c r="J564" i="1"/>
  <c r="H565" i="1" s="1"/>
  <c r="I561" i="1"/>
  <c r="J560" i="1"/>
  <c r="H561" i="1" s="1"/>
  <c r="I557" i="1"/>
  <c r="J556" i="1"/>
  <c r="H557" i="1" s="1"/>
  <c r="I553" i="1"/>
  <c r="J552" i="1"/>
  <c r="H553" i="1" s="1"/>
  <c r="I549" i="1"/>
  <c r="J548" i="1"/>
  <c r="H549" i="1" s="1"/>
  <c r="I545" i="1"/>
  <c r="J544" i="1"/>
  <c r="H545" i="1" s="1"/>
  <c r="I541" i="1"/>
  <c r="J540" i="1"/>
  <c r="H541" i="1" s="1"/>
  <c r="I537" i="1"/>
  <c r="J536" i="1"/>
  <c r="H537" i="1" s="1"/>
  <c r="I533" i="1"/>
  <c r="J532" i="1"/>
  <c r="H533" i="1" s="1"/>
  <c r="I529" i="1"/>
  <c r="J528" i="1"/>
  <c r="H529" i="1" s="1"/>
  <c r="I523" i="1"/>
  <c r="J522" i="1"/>
  <c r="H523" i="1" s="1"/>
  <c r="I519" i="1"/>
  <c r="J518" i="1"/>
  <c r="H519" i="1" s="1"/>
  <c r="I515" i="1"/>
  <c r="J514" i="1"/>
  <c r="H515" i="1" s="1"/>
  <c r="I511" i="1"/>
  <c r="J510" i="1"/>
  <c r="H511" i="1" s="1"/>
  <c r="I507" i="1"/>
  <c r="J506" i="1"/>
  <c r="H507" i="1" s="1"/>
  <c r="I503" i="1"/>
  <c r="J502" i="1"/>
  <c r="H503" i="1" s="1"/>
  <c r="I499" i="1"/>
  <c r="J498" i="1"/>
  <c r="H499" i="1" s="1"/>
  <c r="I495" i="1"/>
  <c r="J494" i="1"/>
  <c r="H495" i="1" s="1"/>
  <c r="I491" i="1"/>
  <c r="J490" i="1"/>
  <c r="H491" i="1" s="1"/>
  <c r="I485" i="1"/>
  <c r="J484" i="1"/>
  <c r="H485" i="1" s="1"/>
  <c r="I481" i="1"/>
  <c r="J480" i="1"/>
  <c r="H481" i="1" s="1"/>
  <c r="I477" i="1"/>
  <c r="J476" i="1"/>
  <c r="H477" i="1" s="1"/>
  <c r="I473" i="1"/>
  <c r="J472" i="1"/>
  <c r="H473" i="1" s="1"/>
  <c r="I469" i="1"/>
  <c r="J468" i="1"/>
  <c r="H469" i="1" s="1"/>
  <c r="I465" i="1"/>
  <c r="J464" i="1"/>
  <c r="H465" i="1" s="1"/>
  <c r="I461" i="1"/>
  <c r="J460" i="1"/>
  <c r="H461" i="1" s="1"/>
  <c r="I457" i="1"/>
  <c r="J456" i="1"/>
  <c r="H457" i="1" s="1"/>
  <c r="I453" i="1"/>
  <c r="J452" i="1"/>
  <c r="H453" i="1" s="1"/>
  <c r="I449" i="1"/>
  <c r="J448" i="1"/>
  <c r="H449" i="1" s="1"/>
  <c r="I445" i="1"/>
  <c r="J444" i="1"/>
  <c r="H445" i="1" s="1"/>
  <c r="I441" i="1"/>
  <c r="J440" i="1"/>
  <c r="H441" i="1" s="1"/>
  <c r="I437" i="1"/>
  <c r="J436" i="1"/>
  <c r="H437" i="1" s="1"/>
  <c r="I433" i="1"/>
  <c r="J432" i="1"/>
  <c r="H433" i="1" s="1"/>
  <c r="I429" i="1"/>
  <c r="J428" i="1"/>
  <c r="H429" i="1" s="1"/>
  <c r="I425" i="1"/>
  <c r="J424" i="1"/>
  <c r="H425" i="1" s="1"/>
  <c r="I421" i="1"/>
  <c r="J420" i="1"/>
  <c r="H421" i="1" s="1"/>
  <c r="I417" i="1"/>
  <c r="J416" i="1"/>
  <c r="H417" i="1" s="1"/>
  <c r="I413" i="1"/>
  <c r="J412" i="1"/>
  <c r="H413" i="1" s="1"/>
  <c r="I409" i="1"/>
  <c r="J408" i="1"/>
  <c r="H409" i="1" s="1"/>
  <c r="I405" i="1"/>
  <c r="J404" i="1"/>
  <c r="H405" i="1" s="1"/>
  <c r="I401" i="1"/>
  <c r="J400" i="1"/>
  <c r="H401" i="1" s="1"/>
  <c r="I397" i="1"/>
  <c r="J396" i="1"/>
  <c r="H397" i="1" s="1"/>
  <c r="I393" i="1"/>
  <c r="J392" i="1"/>
  <c r="H393" i="1" s="1"/>
  <c r="I389" i="1"/>
  <c r="J388" i="1"/>
  <c r="H389" i="1" s="1"/>
  <c r="I385" i="1"/>
  <c r="J384" i="1"/>
  <c r="H385" i="1" s="1"/>
  <c r="I381" i="1"/>
  <c r="J380" i="1"/>
  <c r="H381" i="1" s="1"/>
  <c r="I377" i="1"/>
  <c r="J376" i="1"/>
  <c r="H377" i="1" s="1"/>
  <c r="I373" i="1"/>
  <c r="J372" i="1"/>
  <c r="H373" i="1" s="1"/>
  <c r="I369" i="1"/>
  <c r="J368" i="1"/>
  <c r="H369" i="1" s="1"/>
  <c r="I359" i="1"/>
  <c r="J358" i="1"/>
  <c r="H359" i="1" s="1"/>
  <c r="I355" i="1"/>
  <c r="J354" i="1"/>
  <c r="H355" i="1" s="1"/>
  <c r="I305" i="1"/>
  <c r="J304" i="1"/>
  <c r="H305" i="1" s="1"/>
  <c r="I301" i="1"/>
  <c r="J300" i="1"/>
  <c r="H301" i="1" s="1"/>
  <c r="I347" i="1"/>
  <c r="J346" i="1"/>
  <c r="H347" i="1" s="1"/>
  <c r="I343" i="1"/>
  <c r="J342" i="1"/>
  <c r="H343" i="1" s="1"/>
  <c r="I351" i="1"/>
  <c r="J350" i="1"/>
  <c r="H351" i="1" s="1"/>
  <c r="I339" i="1"/>
  <c r="J338" i="1"/>
  <c r="H339" i="1" s="1"/>
  <c r="I335" i="1"/>
  <c r="J334" i="1"/>
  <c r="H335" i="1" s="1"/>
  <c r="I331" i="1"/>
  <c r="J330" i="1"/>
  <c r="H331" i="1" s="1"/>
  <c r="I327" i="1"/>
  <c r="J326" i="1"/>
  <c r="H327" i="1" s="1"/>
  <c r="I323" i="1"/>
  <c r="J322" i="1"/>
  <c r="H323" i="1" s="1"/>
  <c r="I319" i="1"/>
  <c r="J318" i="1"/>
  <c r="H319" i="1" s="1"/>
  <c r="I315" i="1"/>
  <c r="J314" i="1"/>
  <c r="H315" i="1" s="1"/>
  <c r="I311" i="1"/>
  <c r="J310" i="1"/>
  <c r="H311" i="1" s="1"/>
  <c r="I297" i="1"/>
  <c r="J296" i="1"/>
  <c r="H297" i="1" s="1"/>
  <c r="I293" i="1"/>
  <c r="J292" i="1"/>
  <c r="H293" i="1" s="1"/>
  <c r="I289" i="1"/>
  <c r="J288" i="1"/>
  <c r="H289" i="1" s="1"/>
  <c r="I285" i="1"/>
  <c r="J284" i="1"/>
  <c r="H285" i="1" s="1"/>
  <c r="I281" i="1"/>
  <c r="J280" i="1"/>
  <c r="H281" i="1" s="1"/>
  <c r="I277" i="1"/>
  <c r="J276" i="1"/>
  <c r="H277" i="1" s="1"/>
  <c r="I273" i="1"/>
  <c r="J272" i="1"/>
  <c r="H273" i="1" s="1"/>
  <c r="I267" i="1"/>
  <c r="J266" i="1"/>
  <c r="H267" i="1" s="1"/>
  <c r="I263" i="1"/>
  <c r="J262" i="1"/>
  <c r="H263" i="1" s="1"/>
  <c r="I259" i="1"/>
  <c r="J258" i="1"/>
  <c r="H259" i="1" s="1"/>
  <c r="I255" i="1"/>
  <c r="J254" i="1"/>
  <c r="H255" i="1" s="1"/>
  <c r="I249" i="1"/>
  <c r="J248" i="1"/>
  <c r="H249" i="1" s="1"/>
  <c r="I245" i="1"/>
  <c r="J244" i="1"/>
  <c r="H245" i="1" s="1"/>
  <c r="I241" i="1"/>
  <c r="J240" i="1"/>
  <c r="H241" i="1" s="1"/>
  <c r="I237" i="1"/>
  <c r="J236" i="1"/>
  <c r="H237" i="1" s="1"/>
  <c r="H526" i="1" l="1"/>
  <c r="H718" i="1"/>
  <c r="H684" i="1"/>
  <c r="H608" i="1"/>
  <c r="H728" i="1"/>
  <c r="E34" i="1" s="1"/>
  <c r="I36" i="1"/>
  <c r="E36" i="1" s="1"/>
  <c r="I684" i="1"/>
  <c r="I32" i="1" s="1"/>
  <c r="H488" i="1"/>
  <c r="H670" i="1"/>
  <c r="I718" i="1"/>
  <c r="I33" i="1" s="1"/>
  <c r="E33" i="1" s="1"/>
  <c r="I670" i="1"/>
  <c r="I31" i="1" s="1"/>
  <c r="I608" i="1"/>
  <c r="I30" i="1" s="1"/>
  <c r="I526" i="1"/>
  <c r="I29" i="1" s="1"/>
  <c r="I488" i="1"/>
  <c r="I28" i="1" s="1"/>
  <c r="H270" i="1"/>
  <c r="H252" i="1"/>
  <c r="H308" i="1"/>
  <c r="I252" i="1"/>
  <c r="I24" i="1" s="1"/>
  <c r="I308" i="1"/>
  <c r="I26" i="1" s="1"/>
  <c r="E26" i="1" s="1"/>
  <c r="I270" i="1"/>
  <c r="I25" i="1" s="1"/>
  <c r="I227" i="1"/>
  <c r="J226" i="1"/>
  <c r="H227" i="1" s="1"/>
  <c r="H224" i="1" s="1"/>
  <c r="I365" i="1"/>
  <c r="I362" i="1" s="1"/>
  <c r="I27" i="1" s="1"/>
  <c r="J364" i="1"/>
  <c r="H365" i="1" s="1"/>
  <c r="H362" i="1" s="1"/>
  <c r="I233" i="1"/>
  <c r="I230" i="1" s="1"/>
  <c r="I23" i="1" s="1"/>
  <c r="J232" i="1"/>
  <c r="H233" i="1" s="1"/>
  <c r="H230" i="1" s="1"/>
  <c r="E32" i="1" l="1"/>
  <c r="E31" i="1"/>
  <c r="E30" i="1"/>
  <c r="E29" i="1"/>
  <c r="E28" i="1"/>
  <c r="E24" i="1"/>
  <c r="E25" i="1"/>
  <c r="E23" i="1"/>
  <c r="E27" i="1"/>
  <c r="I221" i="1"/>
  <c r="J220" i="1"/>
  <c r="H221" i="1" s="1"/>
  <c r="I217" i="1"/>
  <c r="J216" i="1"/>
  <c r="H217" i="1" s="1"/>
  <c r="I213" i="1"/>
  <c r="J212" i="1"/>
  <c r="H213" i="1" s="1"/>
  <c r="I209" i="1"/>
  <c r="J208" i="1"/>
  <c r="H209" i="1" s="1"/>
  <c r="I205" i="1"/>
  <c r="J204" i="1"/>
  <c r="H205" i="1" s="1"/>
  <c r="I201" i="1"/>
  <c r="J200" i="1"/>
  <c r="H201" i="1" s="1"/>
  <c r="I197" i="1"/>
  <c r="J196" i="1"/>
  <c r="H197" i="1" s="1"/>
  <c r="I193" i="1"/>
  <c r="J192" i="1"/>
  <c r="H193" i="1" s="1"/>
  <c r="I189" i="1"/>
  <c r="J188" i="1"/>
  <c r="H189" i="1" s="1"/>
  <c r="I185" i="1"/>
  <c r="J184" i="1"/>
  <c r="H185" i="1" s="1"/>
  <c r="I181" i="1"/>
  <c r="J180" i="1"/>
  <c r="H181" i="1" s="1"/>
  <c r="I177" i="1"/>
  <c r="J176" i="1"/>
  <c r="H177" i="1" s="1"/>
  <c r="I173" i="1"/>
  <c r="J172" i="1"/>
  <c r="H173" i="1" s="1"/>
  <c r="I169" i="1"/>
  <c r="J168" i="1"/>
  <c r="H169" i="1" s="1"/>
  <c r="I165" i="1"/>
  <c r="J164" i="1"/>
  <c r="H165" i="1" s="1"/>
  <c r="I161" i="1"/>
  <c r="J160" i="1"/>
  <c r="H161" i="1" s="1"/>
  <c r="I157" i="1"/>
  <c r="J156" i="1"/>
  <c r="H157" i="1" s="1"/>
  <c r="I153" i="1"/>
  <c r="J152" i="1"/>
  <c r="H153" i="1" s="1"/>
  <c r="I149" i="1" l="1"/>
  <c r="J148" i="1"/>
  <c r="H149" i="1" s="1"/>
  <c r="I145" i="1"/>
  <c r="J144" i="1"/>
  <c r="H145" i="1" s="1"/>
  <c r="I141" i="1"/>
  <c r="J140" i="1"/>
  <c r="H141" i="1" s="1"/>
  <c r="I137" i="1"/>
  <c r="J136" i="1"/>
  <c r="H137" i="1" s="1"/>
  <c r="I133" i="1"/>
  <c r="J132" i="1"/>
  <c r="H133" i="1" s="1"/>
  <c r="I129" i="1"/>
  <c r="J128" i="1"/>
  <c r="H129" i="1" s="1"/>
  <c r="I111" i="1"/>
  <c r="I119" i="1"/>
  <c r="J118" i="1"/>
  <c r="H119" i="1" s="1"/>
  <c r="I115" i="1"/>
  <c r="J114" i="1"/>
  <c r="H115" i="1" s="1"/>
  <c r="J110" i="1"/>
  <c r="H111" i="1" s="1"/>
  <c r="I107" i="1"/>
  <c r="J106" i="1"/>
  <c r="H107" i="1" s="1"/>
  <c r="I103" i="1"/>
  <c r="J102" i="1"/>
  <c r="H103" i="1" s="1"/>
  <c r="I99" i="1"/>
  <c r="J98" i="1"/>
  <c r="H99" i="1" s="1"/>
  <c r="I95" i="1"/>
  <c r="J94" i="1"/>
  <c r="H95" i="1" s="1"/>
  <c r="I91" i="1"/>
  <c r="J90" i="1"/>
  <c r="H91" i="1" s="1"/>
  <c r="I87" i="1" l="1"/>
  <c r="J86" i="1"/>
  <c r="H87" i="1" s="1"/>
  <c r="I83" i="1"/>
  <c r="J82" i="1"/>
  <c r="H83" i="1" s="1"/>
  <c r="I79" i="1"/>
  <c r="J78" i="1"/>
  <c r="H79" i="1" s="1"/>
  <c r="H76" i="1" l="1"/>
  <c r="I76" i="1"/>
  <c r="I20" i="1" s="1"/>
  <c r="E20" i="1" s="1"/>
  <c r="J62" i="1"/>
  <c r="H63" i="1" s="1"/>
  <c r="I224" i="1"/>
  <c r="I22" i="1" s="1"/>
  <c r="E22" i="1" s="1"/>
  <c r="J124" i="1"/>
  <c r="H125" i="1" s="1"/>
  <c r="H122" i="1" s="1"/>
  <c r="I125" i="1"/>
  <c r="I122" i="1" s="1"/>
  <c r="I21" i="1" s="1"/>
  <c r="J72" i="1"/>
  <c r="H73" i="1" s="1"/>
  <c r="H70" i="1" s="1"/>
  <c r="I73" i="1"/>
  <c r="I70" i="1" s="1"/>
  <c r="J66" i="1"/>
  <c r="H67" i="1" s="1"/>
  <c r="I67" i="1"/>
  <c r="H60" i="1" l="1"/>
  <c r="I60" i="1"/>
  <c r="I18" i="1" s="1"/>
  <c r="E18" i="1" s="1"/>
  <c r="E21" i="1"/>
  <c r="I19" i="1"/>
  <c r="E19" i="1" s="1"/>
  <c r="E37" i="1" l="1"/>
  <c r="I37" i="1" s="1"/>
</calcChain>
</file>

<file path=xl/sharedStrings.xml><?xml version="1.0" encoding="utf-8"?>
<sst xmlns="http://schemas.openxmlformats.org/spreadsheetml/2006/main" count="1354" uniqueCount="494">
  <si>
    <t>CAPÍTULO 1</t>
  </si>
  <si>
    <t>Partida</t>
  </si>
  <si>
    <t>Precio Unitario</t>
  </si>
  <si>
    <t>Medición</t>
  </si>
  <si>
    <t>Importe</t>
  </si>
  <si>
    <t>m</t>
  </si>
  <si>
    <t>Ud.</t>
  </si>
  <si>
    <t>CAPÍTULO 2</t>
  </si>
  <si>
    <t>CAPÍTULO 3</t>
  </si>
  <si>
    <t>CAPÍTULO 5</t>
  </si>
  <si>
    <t>SEGURIDAD Y SALUD</t>
  </si>
  <si>
    <t>TOTAL PROYECTO</t>
  </si>
  <si>
    <t>Importe (€)</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</si>
  <si>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</si>
  <si>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</si>
  <si>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</si>
  <si>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</si>
  <si>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</si>
  <si>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</si>
  <si>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</si>
  <si>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</si>
  <si>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</si>
  <si>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</si>
  <si>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</si>
  <si>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</si>
  <si>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</si>
  <si>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</si>
  <si>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</si>
  <si>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</si>
  <si>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</si>
  <si>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</si>
  <si>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</si>
  <si>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</si>
  <si>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</si>
  <si>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</si>
  <si>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</si>
  <si>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001</t>
  </si>
  <si>
    <t>002</t>
  </si>
  <si>
    <t>003</t>
  </si>
  <si>
    <t>004</t>
  </si>
  <si>
    <t>005</t>
  </si>
  <si>
    <t>006</t>
  </si>
  <si>
    <t>016</t>
  </si>
  <si>
    <t>017</t>
  </si>
  <si>
    <t>018</t>
  </si>
  <si>
    <t>019</t>
  </si>
  <si>
    <t>ACTIVIDADES PREVIAS</t>
  </si>
  <si>
    <t>PA</t>
  </si>
  <si>
    <t>CAP.1 - Actividades Previas</t>
  </si>
  <si>
    <t>007</t>
  </si>
  <si>
    <t>Kg</t>
  </si>
  <si>
    <t>008</t>
  </si>
  <si>
    <t>009</t>
  </si>
  <si>
    <t>CAPÍTULO 4</t>
  </si>
  <si>
    <t>010</t>
  </si>
  <si>
    <t>011</t>
  </si>
  <si>
    <t>015</t>
  </si>
  <si>
    <t>020</t>
  </si>
  <si>
    <t>021</t>
  </si>
  <si>
    <t>022</t>
  </si>
  <si>
    <t>023</t>
  </si>
  <si>
    <t>024</t>
  </si>
  <si>
    <t>025</t>
  </si>
  <si>
    <t>026</t>
  </si>
  <si>
    <t xml:space="preserve">Precio </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</si>
  <si>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</si>
  <si>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</si>
  <si>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</si>
  <si>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</si>
  <si>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</si>
  <si>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</si>
  <si>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</si>
  <si>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</si>
  <si>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</si>
  <si>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</si>
  <si>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</si>
  <si>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</si>
  <si>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</si>
  <si>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</si>
  <si>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</si>
  <si>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</si>
  <si>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</si>
  <si>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</si>
  <si>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</si>
  <si>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</si>
  <si>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</si>
  <si>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</si>
  <si>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</si>
  <si>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</si>
  <si>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</si>
  <si>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</si>
  <si>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</si>
  <si>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</si>
  <si>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</si>
  <si>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</si>
  <si>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</si>
  <si>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</si>
  <si>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</si>
  <si>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</si>
  <si>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</si>
  <si>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</si>
  <si>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</si>
  <si>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</si>
  <si>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</si>
  <si>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</si>
  <si>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</si>
  <si>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</si>
  <si>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</si>
  <si>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</si>
  <si>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</si>
  <si>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</si>
  <si>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</si>
  <si>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</si>
  <si>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</si>
  <si>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</si>
  <si>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</si>
  <si>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</si>
  <si>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</si>
  <si>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</si>
  <si>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</si>
  <si>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</si>
  <si>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</si>
  <si>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</si>
  <si>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</si>
  <si>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</si>
  <si>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</si>
  <si>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</si>
  <si>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</si>
  <si>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</si>
  <si>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</si>
  <si>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</si>
  <si>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</si>
  <si>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</si>
  <si>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</si>
  <si>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</si>
  <si>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</si>
  <si>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</si>
  <si>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</si>
  <si>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CAPÍTULO 6</t>
  </si>
  <si>
    <t>CAPÍTULO 7</t>
  </si>
  <si>
    <t>CAPÍTULO 8</t>
  </si>
  <si>
    <t>CAPÍTULO 9</t>
  </si>
  <si>
    <t>m³</t>
  </si>
  <si>
    <t>CAPÍTULO 10</t>
  </si>
  <si>
    <t>CAPÍTULO 11</t>
  </si>
  <si>
    <t>Y para que conste, firmo la presente declaración en …................….......... a…..de…………...... 2025.</t>
  </si>
  <si>
    <t>-El licitador rellenará en la pestaña "Modelo de oferta Económica" sus datos en los espacios punteados y la tabla correspondiente a la subcontratación prevista, en su caso, de tareas no críticas.</t>
  </si>
  <si>
    <t>-El licitador rellenará las celdas en naranja de la pestaña "Modelo de oferta Económica", que se corresponden con el importe ofertado de cada precio unitario y partida alzada de cada una de las partidas. El archivo calcula automaticamente el importe total.</t>
  </si>
  <si>
    <t>ANEXO 4</t>
  </si>
  <si>
    <t>Partida alzada de abono íntegro. Incluye todos los costes asociados al establecimiento y la gestión del alta del contratista y su personal en la instalación, incluyendo: implantación en obra (instalación de casetas de obra, habilitación de espacios de mecanización y acopios, etc), cursos de acceso, formación específica (PR, PRL, seguridad), reconocimientos médicos, etc.</t>
  </si>
  <si>
    <t>Implantación en obra</t>
  </si>
  <si>
    <t>Replanteo topográfico</t>
  </si>
  <si>
    <t>Replanteo topográfico de la zona abarcada por los trabajos incluidos en este proyecto. Incluye un replanteo que refleje el estado antes de iniciar los trabajos y la entrega de los replanteos efectuados en formato electrónico (DWG y PDF) a Enresa.</t>
  </si>
  <si>
    <t>TRASLADO DEL GENERADOR DIESEL</t>
  </si>
  <si>
    <t>Traslado del generador diésel.</t>
  </si>
  <si>
    <t>Traslado del generador diésel. Incluye el des-conexionado, recuperación del panel eléctrico, traslado del equipo e instalación para dejarlo en las mismas condiciones actuales y puesta en servicio.</t>
  </si>
  <si>
    <t>REPOSICIONAMIENTO DE IMBORNALES Y BORDILLO DEL VIAL UBICADO AL SUR DEL EDIFICIO DE TURBINA</t>
  </si>
  <si>
    <t>Demolición de bordillo.</t>
  </si>
  <si>
    <t>Demolición de bordillo de hormigón en masa, con martillo neumático, y carga mecánica sobre camión o contenedor.</t>
  </si>
  <si>
    <t>Demolición de imbornal.</t>
  </si>
  <si>
    <t>Demolición de imbornal, con martillo neumático, sin deteriorar los colectores que pudieran enlazar con él y acondicionando sus extremos, y carga manual sobre camión o contenedor. El precio incluye la demolición de la solera de apoyo y la recuperación del marco y de la rejilla.</t>
  </si>
  <si>
    <t>Demolición de arqueta.</t>
  </si>
  <si>
    <t>Demolición de arqueta, con martillo neumático, sin deteriorar las conducciones que conecten con la arqueta, y carga manual sobre camión o contenedor. El precio incluye la obturación de las conducciones conectadas al elemento.</t>
  </si>
  <si>
    <r>
      <t>m</t>
    </r>
    <r>
      <rPr>
        <b/>
        <sz val="8"/>
        <color rgb="FF000000"/>
        <rFont val="Aptos Narrow"/>
        <family val="2"/>
      </rPr>
      <t>²</t>
    </r>
  </si>
  <si>
    <t>Demolición de pavimento exterior de aglomerado asfáltico.</t>
  </si>
  <si>
    <t>Demolición de pavimento de aglomerado asfáltico en calzada, con martillo neumático, y carga manual sobre camión o contenedor. El precio incluye el corte previo del contorno del pavimento, pero no incluye la demolición de la base soporte.</t>
  </si>
  <si>
    <r>
      <t>m</t>
    </r>
    <r>
      <rPr>
        <b/>
        <sz val="8"/>
        <color rgb="FF000000"/>
        <rFont val="Aptos Narrow"/>
        <family val="2"/>
      </rPr>
      <t>³</t>
    </r>
  </si>
  <si>
    <t>Excavación de zanjas y pozos.</t>
  </si>
  <si>
    <t>Excavación de zanjas para instalaciones hasta una profundidad de 2 m, con medios mecánicos, y carga a camión. El precio no incluye el transporte de los materiales excavados.</t>
  </si>
  <si>
    <t>Demolición de canalización enterrada.</t>
  </si>
  <si>
    <t>Demolición de canalización enterrada, con medios manuales, y carga manual sobre camión o contenedor. El precio incluye la obturación de las conducciones conectadas al elemento.</t>
  </si>
  <si>
    <t>Colector PVC de evacuación de aguas pluviales.</t>
  </si>
  <si>
    <t>Suministro e instalación de canalización para la evacuación de aguas pluviales, con una pendiente mínima del 2%, formada por tubo de PVC liso, serie SN-4, rigidez anular nominal 4 kN/m², de 200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con sus correspondientes juntas y piezas especiales. Incluso líquido limpiador y adhesivo para tubos y accesorios de PVC. El precio no incluye la excavación ni el relleno principal.</t>
  </si>
  <si>
    <t>Instalación de Imbornal</t>
  </si>
  <si>
    <t>Suministro y montaje de imbornal prefabricado de hormigón fck=25 MPa, de 60x30x75 cm de medidas interiores, para recogida de aguas pluviales, colocado sobre solera de hormigón en masa HM-20/P/20/X0 de 10 cm de espesor y rejilla de fundición dúctil normalizada, clase C-250 según UNE-EN 124, compatible con superficies de adoquín, hormigón o asfalto en caliente, abatible y antirrobo, con marco de fundición del mismo tipo, enrasada al pavimento. Totalmente instalado y conexionado a la red general de desagüe.</t>
  </si>
  <si>
    <t>012</t>
  </si>
  <si>
    <t>Relleno de zanjas para instalaciones.</t>
  </si>
  <si>
    <t>013</t>
  </si>
  <si>
    <t>Reconstrucción de bordillo de hormigón en masa HM-20/B/20/X0, con las mismas dimensiones al existente.</t>
  </si>
  <si>
    <t>014</t>
  </si>
  <si>
    <t>m²</t>
  </si>
  <si>
    <t>Capa de mezcla bituminosa</t>
  </si>
  <si>
    <t>Capa de 8 cm de espesor de mezcla bituminosa discontinua en caliente, tipo BBTM 8B, con árido granítico y betún asfáltico de penetración. El precio no incluye la capa base.</t>
  </si>
  <si>
    <t>REUBICACIÓN Y CONEXIONADO DE LA ESTACIÓN DE CONTROL DEL TRANSFORMADOR DE ARRANQUE</t>
  </si>
  <si>
    <t>Desmontaje y conexión de equipos y componentes a reutilizar en la nueva estación de control del transformador de arranque.</t>
  </si>
  <si>
    <t>Partida alzada de abono íntegro. Incluye el desmontaje de elementos, su traslado a zona instalación estación de control transformador de arranque y conexión. Incluye elementos mecánicos (tramos de tubería, válvulas), instrumentación (indicadores de presión, finales de carrera) y componentes del Sistema PCI (módulo monitor, de control, de aislamiento). Asimimismo, incluye la realización de picajes en tramos de tubería para la conexión de indicadores de presión. Incluye instalación de drenaje tras válvula direccional.</t>
  </si>
  <si>
    <t>Suministro e instalación de válvula manual de compuerta 4" acero al carbono de rating 150 lbs.</t>
  </si>
  <si>
    <t>Suministro y montaje de válvula de compuerta acero al carbono 4" #150.</t>
  </si>
  <si>
    <t>Suministro e instalación de válvula manual de compuerta 4" acero al carbono de rating 300 lbs.</t>
  </si>
  <si>
    <t>Suministro y montaje de válvula de compuerta acero al carbono 4" #300.</t>
  </si>
  <si>
    <t>Suministro e instalación de caseta para estación de control.</t>
  </si>
  <si>
    <t>Suministro y montaje de caseta de panel sandwich o similar, aproximadamente 2 x 1,5 x 2 metros para intemperie.</t>
  </si>
  <si>
    <t>Iluminación caseta de la estación de control</t>
  </si>
  <si>
    <t>Suministro e instalación componentes para dotar de iluminación a la caseta de la estación de control.</t>
  </si>
  <si>
    <t>Movimiento armario material hidrante H-12 para ejecución de zanja.</t>
  </si>
  <si>
    <t>Moviemiento de cajón metálico para realizar la zanja y su colocación una vez realizada.</t>
  </si>
  <si>
    <t>Excavación de zanja para tubería PCI.</t>
  </si>
  <si>
    <t>Excavación de zanja de aproximadamente 6 x 0,5 x 1,10 metros con medios mecánicos, incluye ubicación de tierras donde lo indique Enresa.</t>
  </si>
  <si>
    <t>Corte y tapado línea en arqueta V-25-437 por interferencia.</t>
  </si>
  <si>
    <t>Partida alzada de abono íntegro. Incluye el corte de la tubería aguas abajo de la válvula V-25-459 y el soldado de una tapa.</t>
  </si>
  <si>
    <t>Suministro e instalación de tubería 4" Sistema PCI.</t>
  </si>
  <si>
    <t>Tubería de 4" acero al carbono ASTM A106 Gr. B. Presión de diseño 150 psig, presión de prueba 225 psig y temperatura de diseño 38ºC. Schedule STD, pintada en color RAL-3000.</t>
  </si>
  <si>
    <t>Suministro e instalación de codos de 90º en línea 4" Sistema PCI.</t>
  </si>
  <si>
    <t>Codos de 4" 90º de acero al carbono ASTM A234 Presión de diseño 150 psig, presión de prueba 225 psig y temperatura de diseño 38ºC. Schedule STD, pintados en color RAL-3000. Unión soldada butt weld a tubería.</t>
  </si>
  <si>
    <t>Suministro e instalación de Tes de 4" en línea Sistema PCI.</t>
  </si>
  <si>
    <t>Tés de 4" de acero al carbono ASTM A234 Presión de diseño 150 psig, presión de prueba 225 psig y temperatura de diseño 38ºC. Schedule STD, pintados en color RAL-3000. Unión soldada butt weld a tubería.</t>
  </si>
  <si>
    <t>Suministro e instalación de Bridas en línea Sistema PCI.</t>
  </si>
  <si>
    <t>Bridas de 4" Slip-on de acero al carbono ASTM A105 según ASME B16.5 rating 150 lbs soldada a tubería.</t>
  </si>
  <si>
    <t>Suministro e instalación de soportes Tipo 1.</t>
  </si>
  <si>
    <t>Incluye el material y la mano de obra para fabricar e instalar soporte, con medios de elevación necesarios.</t>
  </si>
  <si>
    <t>Suministro e instalación de soportes Tipo 2.</t>
  </si>
  <si>
    <t>Suministro e instalación de soportes Tipo 3.</t>
  </si>
  <si>
    <t>Ensayos no destructivos de soldaduras mediante inspección visual.</t>
  </si>
  <si>
    <t>Inspección visual a realizar por laboratorio acreditado en el área técnica correspondiente, sobre una unión soldada en estructura metálica.</t>
  </si>
  <si>
    <t>Ensayos no destructivos de soldaduras mediante líquidos penetrantes o partículas magnéticas.</t>
  </si>
  <si>
    <t>Ensayo no destructivo a realizar por laboratorio acreditado en el área técnica correspondiente, sobre una unión soldada en estructura metálica, mediante partículas magnéticas o líquidos penetrantes.</t>
  </si>
  <si>
    <t>Pruebas de presión en tubería de PCI.</t>
  </si>
  <si>
    <t>Prueba de presión hidrostática sobre tubería.</t>
  </si>
  <si>
    <t>Conexión con colector extinción existente en transformador de arranque.</t>
  </si>
  <si>
    <t>Partida alzada de abono íntegro. Incluye el corte tubería existente, el suministro y soldado de brida y la conexión.</t>
  </si>
  <si>
    <t>Calorifugado tramos de tubería y válvulas en intemperie estación de control.</t>
  </si>
  <si>
    <t>Partida alzada de abono íntegro. Incluye la instalación de 50 mm de espuma elastomérica (armaflex) y chapa de acero inoxidable de espesor 0,8 mm.</t>
  </si>
  <si>
    <t>Hormigonado zanja tubería PCI alimentación a estación de control</t>
  </si>
  <si>
    <t>Hormigonado de 200 mm alrededor de tubería empleando hormigón HA-25/F/20/XC2, fabricado en central, y vertido desde camión.</t>
  </si>
  <si>
    <t>Rellenado zanja con material excavado y preparación superficie de apoyo cajón material hidrante H-12.</t>
  </si>
  <si>
    <t>Partida alzada de abono íntegro. Incluye tapar zanja con material excavado y rehacer base de cajón material hidrante H-12.</t>
  </si>
  <si>
    <t>Trabajos para conexión lógica estación de control al Sistema PCI.</t>
  </si>
  <si>
    <t>Partida alzada de abono íntegro. Incluye conexiones eléctricas y tendido de cables de señal y tensión de control desde BOX-2159CA.</t>
  </si>
  <si>
    <t>Desmontaje instalaciones en el edificio de equipos contra incendios.</t>
  </si>
  <si>
    <t>Partida alzada de abono íntegro. Incluye el desmontaje de la totalidad de equipos, válvulas y tuberías, dejando el edificio diáfano y preparado para su demolición, y carga de los residuos generados en contenedor indicado por Enresa. En estos trabajos se incluye la intervención en el tapado de tubería de alimentación.</t>
  </si>
  <si>
    <t>Desmontaje de tuberías exteriores en descargo del Sistema PCI.</t>
  </si>
  <si>
    <t>Desmontaje de tubería de 4" y codos de acero al carbono con medios manuales, sin deteriorar los elementos constructivos a los que están sujetos, y carga sobre contenedor indicado por Enresa.</t>
  </si>
  <si>
    <t>RETIRADA DE ESTRUCTURA METÁLICA</t>
  </si>
  <si>
    <t>Desmontaje de perfilería metálica.</t>
  </si>
  <si>
    <t>Desmontaje de estructura metálica atornillada y/o soldada, formada por perfil de acero laminado, hasta 6 m de longitud media, con medios manuales, y carga manual sobre camión o contenedor.</t>
  </si>
  <si>
    <t>RETIRADA DE INSTALACIONES AUXILIARES</t>
  </si>
  <si>
    <t>Desmontaje de conduits eléctricos.</t>
  </si>
  <si>
    <t>Desmontaje de canalizaciones eléctricas montadas superficialmente, con medios manuales, y carga manual sobre camión o contenedor.</t>
  </si>
  <si>
    <t>Desmontaje de panel eléctrico.</t>
  </si>
  <si>
    <t>Desmontaje de panel eléctrico de superficie, con medios manuales, y carga manual sobre camión o contenedor.</t>
  </si>
  <si>
    <t>Desmontaje de instalaciones varias.</t>
  </si>
  <si>
    <t>Desmontaje de todas las instalaciones menores sobre los muros de transformadores principales, y carga manual sobre camión o contenedor.</t>
  </si>
  <si>
    <t>Desmontaje de tubería de instalación de distribución de agua de servicios.</t>
  </si>
  <si>
    <t>Desmontaje de tubos de acero galvanizado de más de 2" de diámetro, en instalación superficial de distribución de agua, con medios manuales, sin deteriorar los elementos constructivos a los que están sujetos, y carga manual sobre camión o contenedor.</t>
  </si>
  <si>
    <t>Desmontaje de instalaciones de casetas.</t>
  </si>
  <si>
    <t>Desmontaje de instalaciones de casetas. Incluye el desmontaje de todas las instalaciones dentro de las casetas, como lo son: alumbrado, tomas de fuerza, soporte de botellas, cerramientos, etc. Dejando la caseta diáfana y preparada para su demolición, y carga manual sobre camión o contenedor.</t>
  </si>
  <si>
    <t>Desmontaje de caseta metálica con medios manuales y carga sobre camión o contenedor.</t>
  </si>
  <si>
    <t>Demolición de caseta metálica.</t>
  </si>
  <si>
    <t>Demolición de forjado de hormigón armado.</t>
  </si>
  <si>
    <t>Demolición de losa maciza de hormigón armado de hasta 20 cm de canto total, con medios manuales, martillo neumático y equipo de oxicorte, y carga manual sobre camión o contenedor. El precio incluye el levantado de la impermeabilización de cubierta.</t>
  </si>
  <si>
    <t>Corte en estructura de hormigón, mediante equipo de corte con hilo de diamante.</t>
  </si>
  <si>
    <t>Corte por vía húmeda en elemento de hormigón armado, hasta un espesor máximo de 80 cm, sin percusión ni vibración, realizado con equipo de corte con hilo de diamante. El precio incluye la realización de taladros con perforadora para pasar el hilo.</t>
  </si>
  <si>
    <t>Demolición de muro de hormigón armado.</t>
  </si>
  <si>
    <t>Demolición de muro de hormigón armado, con medios mecánicos, martillo neumático y equipo de oxicorte, y carga manual sobre camión o contenedor.</t>
  </si>
  <si>
    <t>Arqueta de hormigón prefabricado.</t>
  </si>
  <si>
    <t>Arqueta de paso enterrada, de hormigón prefabricado de dimensiones interiores 80x80 cm, sobre cama de hormigón en masa de 10 cm de espesor, cerrada superiormente con tapa prefabricada de hormigón armado; previa excavación con medios manuales y posterior relleno del trasdós con material granular. Incluye p/p de válvula de control de vertido en las arquetas que sean necesarias.</t>
  </si>
  <si>
    <t>Instalación separador de hidrocarburos.</t>
  </si>
  <si>
    <t>Demolición de pavimento exterior de hormigón.</t>
  </si>
  <si>
    <t>Demolición de pavimento exterior de hormigón en masa, mediante retroexcavadora con martillo rompedor, y carga mecánica sobre camión o contenedor. El precio no incluye la gestión de residuos.</t>
  </si>
  <si>
    <t>Relleno envolvente y principal de zanjas para instalaciones, con arena de 0 a 5 mm de diámetro y compactación en tongadas sucesivas de 20 cm de espesor máximo con bandeja vibrante de guiado manual, hasta alcanzar una densidad seca no inferior al 95% de la máxima obtenida en el ensayo Proctor Modificado, realizado según UNE 103501. Incluso cinta o distintivo indicador de la instalación.</t>
  </si>
  <si>
    <t>Trabajos sobre el cubeto del transformador de arranque.</t>
  </si>
  <si>
    <t>Partida alzada de abono íntegro. Incluye el vaciado de gravas del cubeto del transformador de arranque y la instalación de tramex para la circulación alrededor del transformador.</t>
  </si>
  <si>
    <t>Relleno para base de solera.</t>
  </si>
  <si>
    <t>Base realizada mediante relleno a cielo abierto, con material granular (arena 0/5). Incluye compactación con bandeja vibrante de guiado manual, hasta alcanzar una densidad seca no inferior al 95% de la máxima obtenida en el ensayo Proctor Modificado, realizado según UNE 103501.</t>
  </si>
  <si>
    <t>Impermeabilización para recibir solera.</t>
  </si>
  <si>
    <t>URBANIZACIÓN EXTERIOR</t>
  </si>
  <si>
    <t>Anulación válvula V-25-140.</t>
  </si>
  <si>
    <t>Incluye la retirada de internos y el suministro e instalación de tapa para el cuerpo de la válvula.</t>
  </si>
  <si>
    <t>Hormigonado arqueta V-25-140.</t>
  </si>
  <si>
    <t>Empleando hormigón HA-25/F/20/XC2, fabricado en central, y vertido desde camión.</t>
  </si>
  <si>
    <t>Trabajos sobre arquetas.</t>
  </si>
  <si>
    <t>Partida alzada de abono íntegro. Incluye la recrecida de altura e incorporación de tapa acorde al tránsito recibido.</t>
  </si>
  <si>
    <t>Trabajos sobre canaletas de desagüe del patio de turbina y elementos de compuerta anti-inundaciones.</t>
  </si>
  <si>
    <t>Incluye la reposición de las rejillas a la nueva cota y adecuación de placas de anclaje y guías de compuerta anti-inundaciones.</t>
  </si>
  <si>
    <t>Trabajos sobre portón del patio de turbina.</t>
  </si>
  <si>
    <t>Partida alzada de abono íntegro. Incluye el reemplazo del portón del patio de turbina por uno nuevo de acuerdo con la normativa actual.</t>
  </si>
  <si>
    <t>Canaleta de desagüe.</t>
  </si>
  <si>
    <t>Canaleta prefabricada de hormigón polímero, de 1000 mm de longitud, 204 mm de ancho exterior, 150 mm de ancho interior y 140 mm de altura, con rejilla nervada de fundición dúctil, clase D-400 según UNE-EN 124, con cancela de seguridad, colocada sobre solera de hormigón en masa HM-25/B/20/X0 de 15 cm de espesor, sentadas con cuña de hormigón HM-25/B/20/X0. Incluso accesorios de montaje, piezas especiales y elementos de sujeción. El precio no incluye la excavación.</t>
  </si>
  <si>
    <t>Solera de hormigón. Esp = 15 cm.</t>
  </si>
  <si>
    <t>Solera de hormigón de 15 cm de espesor, realizada con hormigón HM-25/B/20/X0 fabricado en central y vertido desde camión, con malla electrosoldada superior como armadura de reparto, ME 20x20 Ø 5-5 B 500 T 6x2,20 UNE-EN 10080, con una dosificación mínima de 5 kg/m3 de fibras, extendido y vibrado manual mediante regla vibrante, con acabado superficial mediante fratasadora mecánica y posterior aplicación de agente filmógeno, (0,15 l/m²); con juntas de retracción de 5 mm de espesor, mediante corte con disco de diamante. Incluso panel de poliestireno expandido de 3 cm de espesor, para la ejecución de juntas de dilatación, y masilla elástica para sellado de las juntas de retracción. El precio incluye los sobre espesores para proporcionar a la solera una pendiente del 0,5%.</t>
  </si>
  <si>
    <t>Trabajos sobre desagües en patio de turbina.</t>
  </si>
  <si>
    <t>Partida alzada de abono íntegro. Incluye la instalación de dos nuevas canalizaciones con todos sus elementos auxiliares necesarios para desviar los desagües a la red de pluviales.</t>
  </si>
  <si>
    <t>Preparación de superficie de solera de hormigón.</t>
  </si>
  <si>
    <t>Preparación de superficie de solera de hormigón, mediante desbastado mecánico, obteniendo una rugosidad inferior a 2 mm.</t>
  </si>
  <si>
    <t>Solera de hormigón. Esp = 20 cm.</t>
  </si>
  <si>
    <t>Solera de hormigón de 20 cm de espesor, realizada con hormigón HM-25/B/20/X0 fabricado en central y vertido desde camión, con malla electrosoldada superior como armadura de reparto, ME 20x20 Ø 5-5 B 500 T 6x2,20 UNE-EN 10080, con una dosificación mínima de fibras de 5 kg/m3, extendido y vibrado manual mediante regla vibrante, con acabado superficial mediante fratasadora mecánica y posterior aplicación de agente filmógeno, (0,15 l/m²); con juntas de retracción de 5 mm de espesor, mediante corte con disco de diamante. Incluso panel de poliestireno expandido de 3 cm de espesor, para la ejecución de juntas de dilatación, y masilla elástica para sellado de las juntas de retracción. El precio incluye los sobre espesores para dar una pendiente mínima del 0,5% a la solera.</t>
  </si>
  <si>
    <t>Relleno localizado.</t>
  </si>
  <si>
    <t>Relleno localizado con zahorra natural caliza, y compactación en tongadas sucesivas de 20 cm de espesor máximo con pisón vibrante de guiado manual.</t>
  </si>
  <si>
    <t>Hormigón para armar en zapatas y muretes.</t>
  </si>
  <si>
    <t>Hormigón para armar en zapatas de cimentación, HA-25/F/20/XC2, fabricado en central, y vertido desde camión.</t>
  </si>
  <si>
    <t>Impermeabilización con geotextil no tejido compuesto por fibras de poliéster unidas por agujeteado, Danofelt PY 300 "DANOSA" o similar, con una resistencia a la tracción longitudinal de 4,4 kN/m, una resistencia a la tracción transversal de 4,4 kN/m, una apertura de cono al ensayo de perforación dinámica según UNE-EN ISO 13433 inferior a 8 mm, resistencia CBR a punzonamiento 1,1 kN y una masa superficial de 300 g/m², sobre material granular, film de polietileno GALGA 800, protegida con capa separadora de geotextil no tejido compuesto por fibras de poliéster unidas por agujeteado, Danofelt PY 300 "DANOSA o similar", con una resistencia a la tracción longitudinal de 4,4 kN/m, una resistencia a la tracción transversal de 4,4 kN/m, una apertura de cono al ensayo de perforación dinámica según UNE-EN ISO 13433 inferior a 8 mm, resistencia CBR a punzonamiento 1,1 kN y una masa superficial de 300 g/m². El precio no incluye el pavimento.</t>
  </si>
  <si>
    <t>Drenaje del cubeto de transformadores principales.</t>
  </si>
  <si>
    <t>Partida alzada de abono íntegro. Incluye el vaciado del cubeto de recogida de aceite de los transformadores principales por medio de bombeo.</t>
  </si>
  <si>
    <t>Trabajos sobre arqueta V-18-17.</t>
  </si>
  <si>
    <t>Partida alzada de abono íntegro. Incluye el sellado de la salida y el anulado de la arqueta.</t>
  </si>
  <si>
    <t>Sellado de junta con masilla elástica.</t>
  </si>
  <si>
    <t>Sellado de junta de construcción en paramento horizontal, con masilla elastómera monocomponente a base de poliuretano; acabado mediante alisado del material con espátula.</t>
  </si>
  <si>
    <t>Arqueta ciega para recogida de drenajes.</t>
  </si>
  <si>
    <t>Arqueta ciega estanca, prefabricada de hormigón, de dimensiones interiores 100x100x100 cm, sobre solera de hormigón en masa HM-20/B/20/X0 de 20 cm de espesor, con marco y tapa de fundición; previa excavación con medios mecánicos y posterior relleno del trasdós con material granular.</t>
  </si>
  <si>
    <t>Pintura epoxi sobre solera, canaleta y arqueta ciega.</t>
  </si>
  <si>
    <t>Suministro y aplicación de revestimiento con pintura de dos componentes, a base de resina epoxi color gris, sin disolventes, acabado mate, compuesta por imprimación de espesor 1.500 micras y acabado de 100 micras (espesor total 1.600 micras), sobre superficies interiores de hormigón o de mortero autonivelante, incluida preparación de soporte (grietas y oquedades se deben sanear y rellenar con mortero de cemento epoxi) y limpieza con aspirado previo a la aplicación. Pintura descontaminable según apartado 5.4 de la norma ASTM D 5144. Grado de adherencia superior a 1,4 MPa según ASTM D 4551 o de 5 a 4 según ASTM D 3359. Desgaste por abrasión según apartado 5.5.2 de la norma ASTM D 5144. Nivel de resistencia química según apartado 6 de la norma ASTM D 3912. Incluso p/p de preparación de la mezcla, curado y cualquier elemento auxiliar necesario.</t>
  </si>
  <si>
    <t>Unión de pilares almacén a zapatas cimentación.</t>
  </si>
  <si>
    <t>Suministro, colocación y montaje de varillas roscadas hasta diámetro M24, calidad 10,9 con una longitud máxima de 1200 mm, para anclaje de pilares. Colocadas en las zapatas de cimentación. Incluye el replanteo con plantilla metálica para su posicionado. Incluye la colocación de hasta 8 varillas por cada unión. Incluye p/p de tuercas, contratuercas y arandelas. Incluso mortero autonivelante expansivo para relleno del espacio resultante entre el hormigón endurecido y la placa y protección anticorrosiva aplicada a las tuercas y extremos de los pernos. Incluye el macizado con hormigón del hueco en murete perimetral una vez montado el pilar El precio incluye los cortes, los despuntes, las pletinas, las piezas especiales y los elementos auxiliares de montaje.</t>
  </si>
  <si>
    <t>Perforación en muros de Trafos para anclaje de pilares.</t>
  </si>
  <si>
    <t>Perforación por vía seca en forjado de hormigón macizo, de 37 mm de diámetro máximo, hasta una profundidad máxima de 60 cm, realizada con perforadora con corona diamantada, para colocación de varillas roscadas de anclaje de pilares.</t>
  </si>
  <si>
    <t>Anclaje químico de varillas roscadas.</t>
  </si>
  <si>
    <t>Suministro y colocación de varillas roscadas diámetro máximo M24, calidad 10,8 en coronación de muros de trafos existentes. Incluye la p/p de resina epoxi de anclaje estructural para la fijación de las varillas. Incluye la p/p de medios auxiliares para permitir el montaje en altura. Totalmente terminada.</t>
  </si>
  <si>
    <t>Acero en pilares.</t>
  </si>
  <si>
    <t>Acero UNE-EN 10025 S275JR, en pilares formados por piezas simples de perfiles laminados en caliente de las series IPN, IPE, HEB, HEA, HEM o UPN, la preparación de la superficie será St2 y aplicación posterior imprimación + capa de acabado conformando un espesor mínimo total de pintado de 100 micras según ISO 12944, colocados con uniones atornilladas en obra, a una altura de más de 3 m. El precio incluye los tornillos, los cortes, los despuntes, las piezas especiales, las placas de arranque y de transición de pilar inferior a superior, los casquillos y los elementos auxiliares de montaje. Incluye p/p de medios auxiliares para su montaje en obra. Incluye p/p de transporte y acopio en obra.</t>
  </si>
  <si>
    <t>Acero en vigas</t>
  </si>
  <si>
    <t>Acero UNE-EN 10025 S275JR, en vigas formados por piezas simples de perfiles laminados en caliente de las series IPN, IPE, HEB, HEA, HEM o UPN, la preparación de la superficie será St2 y aplicación posterior imprimación + capa de acabado conformando un espesor mínimo total de pintado de 100 micras según ISO 12944, colocados con uniones atornilladas en obra, a una altura de más de 3 m. El precio incluye los tornillos, los cortes, los despuntes, las piezas especiales, las placas de arranque y de transición de pilar inferior a superior, los casquillos y los elementos auxiliares de montaje. Incluye p/p de medios auxiliares para su montaje en obra. Incluye p/p de transporte y acopio en obra.</t>
  </si>
  <si>
    <t>Acero en correas metálicas</t>
  </si>
  <si>
    <t>Acero UNE-EN 10162 S235JRC, en correas metálicas formadas por piezas simples de perfiles conformados en frío de las series omega, L, U, C o Z, acabado galvanizado, fijadas a las cerchas con uniones atornilladas en obra. El precio incluye los tornillos, los cortes, los despuntes, las piezas especiales, los casquillos y los elementos auxiliares de montaje, pero no incluye la chapa o panel que actuará como cubierta. Incluye p/p de medios auxiliares para su montaje en obra. Incluye p/p de transporte y acopio en obra.</t>
  </si>
  <si>
    <t>Paneles prefabricados de hormigón armado.</t>
  </si>
  <si>
    <t>Cerramiento de fachada formado por paneles prefabricados, lisos, de hormigón armado de 15 cm de espesor macizo, 2,50 m de anchura y 14 m de longitud máxima, acabado liso de color gris a una cara, dispuestos en posición horizontal. Incluye p/p de sellado de los paneles. Incluye transporte, acopio y montaje en obra.</t>
  </si>
  <si>
    <t>Cubierta de paneles sándwich aislantes, de acero.</t>
  </si>
  <si>
    <t>Cobertura de paneles sándwich acústicos de acero galvanizado, de 100 mm de espesor, formados por cara exterior de chapa grecada con cinco grecas acabado prelacado, RC3 y RUV2, según UNE-EN 10169, de 0,5 mm de espesor, alma aislante de lana de roca de densidad media 95 kg/m³ y cara interior de chapa nervada acabado prelacado, de 0,5 mm de espesor, con perforaciones de 3 mm de diámetro, conductividad térmica 0,35 W/(mK), Euroclase A2-s1, d0 de reacción al fuego, según UNE-EN 13501-1, con 35 dB de índice global de reducción acústica, Rw, proporcionando una reducción del nivel global ponderado de presión de ruido aéreo de 34,7 dBA y coeficiente de absorción acústica medio 0,85, según UNE-EN ISO 354, colocados con un solape del panel superior de 200 mm y fijados mecánicamente sobre entramado ligero metálico, en cubierta inclinada, con una pendiente mayor del 10%. Incluso accesorios de fijación de los paneles sándwich, cinta flexible de butilo, adhesiva por ambas caras, para el sellado de estanqueidad de los solapes entre paneles sándwich y pintura antioxidante de secado rápido, para la protección de los solapes entre paneles sándwich. El precio no incluye la superficie soporte.</t>
  </si>
  <si>
    <t>Lucernario de placas translúcidas, en cubierta inclinada de paneles sándwich aislantes.</t>
  </si>
  <si>
    <t>Lucernario a un agua en cubierta inclinada de paneles sándwich aislantes. Con placas translúcidas planas de policarbonato celular, de 30 mm de espesor. Incluso accesorios de fijación de las placas y silicona neutra oxímica, para sellado de juntas. El precio no incluye la estructura soporte.</t>
  </si>
  <si>
    <t>Canalón evacuación pluviales.</t>
  </si>
  <si>
    <t>Canalón interior para cubierta inclinada, con chapa plegada de acero galvanizado, de 1,0 mm de espesor, 80 cm de desarrollo y 4 pliegues. Incluso accesorios de fijación de las piezas a las placas y masilla de base neutra monocomponente, para sellado de juntas.</t>
  </si>
  <si>
    <t>Bajante para aguas pluviales.</t>
  </si>
  <si>
    <t>Bajante exterior de aguas pluviales, formada por tubo de PVC, serie B, de 160 mm de diámetro y 3,2 mm de espesor; unión pegada con adhesivo. Incluso líquido limpiador, adhesivo para tubos y accesorios de PVC, material auxiliar para montaje y sujeción a la obra, accesorios y piezas especiales.</t>
  </si>
  <si>
    <t>Remates de cubierta con paneles.</t>
  </si>
  <si>
    <t>Encuentro frontal y lateral de faldón con paramento vertical para cubierta inclinada, con chapa plegada de acero galvanizado, de 0,8 mm de espesor, 15 cm de desarrollo y 3 pliegues. Incluso accesorios de fijación de las piezas a las placas y masilla de base neutra monocomponente, para sellado de juntas.</t>
  </si>
  <si>
    <t>Fábrica de bloque de hormigón prefabricado.</t>
  </si>
  <si>
    <t>Muro de carga de 20 cm de espesor de fábrica armada de bloque CV de hormigón, liso hidrófugo, color gris, 40x20x20 cm, resistencia normalizada R10 (10 N/mm²), con juntas horizontales y verticales de 10 mm de espesor, junta rehundida, recibida con mortero de cemento confeccionado en obra, con 300 kg/m³ de cemento, color gris, dosificación 1:5, suministrado en sacos, con piezas especiales tales como medios bloques, bloques de esquina y bloques en "U" en formación de zunchos horizontales y dinteles, reforzado con hormigón de relleno, HA-25/B/12/XC2, preparado en obra, vertido con cubilote, volumen 0,12 m³/m², en dinteles, zunchos horizontales y zunchos verticales; y acero UNE-EN 10080 B 500 S, cuantía 5 kg/m². Incluye p/p de relleno con hormigón de los huecos de esquina y sus adyacentes. También incluye relleno con hormigón de los huecos junto a las puertas. Incluye p/p de medios auxiliares de elevación y/o andamios para la colocación de los bloques en los muros de los trafos.</t>
  </si>
  <si>
    <t>Enfoscado de cemento sobre paramento exterior.</t>
  </si>
  <si>
    <t>Enfoscado de cemento, a buena vista, aplicado sobre un paramento exterior, acabado superficial fratasado, con mortero de cemento, tipo GP CSIII W1.</t>
  </si>
  <si>
    <t>Forjado unidireccional con viguetas prefabricadas.</t>
  </si>
  <si>
    <t>Estructura de hormigón armado, realizada con hormigón HA-25/F/20/XC2 fabricado en central, y vertido con cubilote, con un volumen total de hormigón en forjado y vigas de 0,100 m³/m², y acero UNE-EN 10080 B 500 S en zona de refuerzo de negativos y conectores de viguetas y zunchos y vigas, con una cuantía total de 6 kg/m², constituida por: FORJADO UNIDIRECCIONAL: inclinado, de canto 25 = 20+5 cm; vigueta pretensada T-18; bovedilla mecanizada de poliestireno expandido, 62,5x125x20 cm; capa de compresión de 5 cm de espesor, con armadura de reparto formada por malla electrosoldada ME 20x20 Ø 5-5 B 500 T 6x2,20 UNE-EN 10080; vigas planas; altura libre de planta de hasta 4 m. Incluso agente filmógeno, para el curado de hormigones y morteros. El precio incluye la elaboración de la ferralla (corte, doblado y conformado de elementos) en taller de obra y el montaje en el lugar definitivo de su colocación en obra, pero no incluye los pilares.</t>
  </si>
  <si>
    <t>Impermeabilización de forjado con láminas asfálticas.</t>
  </si>
  <si>
    <t>Impermeabilización, con lámina de betún modificado con elastómero SBS, LBM(SBS)-40-FP, con armadura de fieltro de poliéster no tejido de 160 g/m², de superficie no protegida, adherida con emulsión asfáltica aniónica con cargas tipo EB al soporte de mortero de cemento CEM II/B-P 32,5 N tipo M-5, confeccionado en obra con 250 kg/m³ de cemento y una proporción en volumen 1/6, con espesor medio de 4 cm y pendiente del 1% al 5%, acabado fratasado, y protegida con capa separadora. El precio no incluye la capa separadora ni el pavimento.</t>
  </si>
  <si>
    <t>Puerta corredera blindada.</t>
  </si>
  <si>
    <t>Puerta corredera suspendida blindada de doble hoja, dimensiones de hueco 5000x5500 mm (ancho x alto), situada por el exterior del cerramiento de fachada, formada por chapa de acero macizo, panel liso acanalado, acabado galvanizado sendzimir o similar. Incorpora chapas de acero SR235 de 50 mm de espesor total para proporcionar blindaje radiológico. Incluye p/p de vierteaguas en su parte superior para protección de los elementos que componen la puerta. Incluye motorización y p/p de rail de rodadura. Totalmente montada.</t>
  </si>
  <si>
    <t>Puerta estanca al aire, de acero.</t>
  </si>
  <si>
    <t>Puerta estanca al aire (fuga de aire de 2 m³/h a 1000 Pa), de acero, de 900x1900 mm, hoja de puerta de doble pared, de 44 mm de espesor, marco de anclaje de chapa de acero galvanizado con aislamiento de lana de roca, manecillas para accionamiento por ambos lados de aluminio fundido a presión, junta estanca de caucho APT, accionamiento situado en el lado derecho de la puerta. Incluso silicona neutra para el sellado de las juntas perimetrales.</t>
  </si>
  <si>
    <t>Puente grúa de 15 Tn.</t>
  </si>
  <si>
    <t>Suministro e instalación de puente grúa monocarril de 15 toneladas. Longitud camino rodadura 32 m, luz entre ejes 15,30 m, altura bajo gancho 8,15 m.</t>
  </si>
  <si>
    <t>CUBIERTA METÁLICA EDIFICIO DE TURBINA Y ANEXA</t>
  </si>
  <si>
    <t>CAP.2 - Traslado del generador diesel</t>
  </si>
  <si>
    <t>CAP.3 - Reposicionamiento de imbornales y bordillo del vial, al  sur del ET</t>
  </si>
  <si>
    <t>CAP.4 - Reubicación y conexionado de la estación de control del trafo de arranque</t>
  </si>
  <si>
    <t>CAP.5 - Retirada de estructura metélica</t>
  </si>
  <si>
    <t>CAP.6 - Retirada de instalaciones auxiliares</t>
  </si>
  <si>
    <t>CAP.7 - Demoliciones</t>
  </si>
  <si>
    <t>CAP.8 - Adecuaciones de cubetos de transformadores</t>
  </si>
  <si>
    <t>CAP.9 - Urbanización exterior</t>
  </si>
  <si>
    <t>CAP.10 - Construcción de almacén</t>
  </si>
  <si>
    <t>CAP.11 - Cubierta metálica edificio de turbina y anexa</t>
  </si>
  <si>
    <t>CAP.12 - Instalación eléctrica</t>
  </si>
  <si>
    <t>CAP.13 - Sistema contra incendios</t>
  </si>
  <si>
    <t>CAP.14 - Puesta a tierra y pararrayos</t>
  </si>
  <si>
    <t>CAP.15 - Puesta en servicio y pruebas funcionales</t>
  </si>
  <si>
    <t>CAP.19 - Calidad</t>
  </si>
  <si>
    <t>CAP.18 - Seguridad y Salud</t>
  </si>
  <si>
    <t>CAP.17 - Gestión de residuos de contrucción y demolición</t>
  </si>
  <si>
    <t>CAP.16 - Actividades finales</t>
  </si>
  <si>
    <t>Ménsula metálica anclada a viga edificio de turbina</t>
  </si>
  <si>
    <t>Ménsula metálica a base de chapa metálica S275JR de espesor 20 mm en todos sus componentes. Incluye perforación de orificios en viga del edificio. Incluye la p/p de resina epoxi para realizar el anclaje perno-viga. Incluye la p/p de medios auxiliares de elevación para la perforación y montaje de la ménsula. Totalmente terminada.</t>
  </si>
  <si>
    <t>Cubierta de chapa perfilada de acero</t>
  </si>
  <si>
    <t>Cobertura de chapa perfilada trapezoidal de acero prelacado, ACH 30/204 "ACH", espesor 0,6 mm, 30 mm de altura de perfil y 204 mm de intereje, colocada con un solape de la chapa superior de 200 mm y un solape lateral de un trapecio y fijada mecánicamente sobre entramado ligero metálico, en cubierta inclinada, con una pendiente mayor del 5%. Incluso accesorios de fijación de las chapas. El precio no incluye la estructura soporte. El precio incluye la formación de faldones laterales con el mismo material que la cubierta.</t>
  </si>
  <si>
    <t>CAPÍTULO 12</t>
  </si>
  <si>
    <t>INSTALACIÓN ELÉCTRICA</t>
  </si>
  <si>
    <t>Transformador trifásico</t>
  </si>
  <si>
    <t>Suministro, montaje, conexionado y puesta en servicio de transformador tipo seco de 160 kVA, IP54, 400 / 400+N.</t>
  </si>
  <si>
    <t>Panel principal eléctrico</t>
  </si>
  <si>
    <t>Partida alzada de abono íntegro. Incluye el suministro, montaje, conexionado y puesta en servicio. Incluye la ejecución de penetración para paso de conduit 3" para alimentación del panel así como el sellado de esta penetración de acuerdo a documentación de proyecto.</t>
  </si>
  <si>
    <t>Partida alzada de abono íntegro. Pequeño material eléctrico e interruptores / conmutadores de encendido del alumbrado normal.</t>
  </si>
  <si>
    <t>Pequeño material eléctrico</t>
  </si>
  <si>
    <t>Alumbrado normal</t>
  </si>
  <si>
    <t>Suministro, montaje, conexionado y probado de luminarias de tipo LED.</t>
  </si>
  <si>
    <t>Alumbrado de emergencia.</t>
  </si>
  <si>
    <t>Suministro, montaje, conexionado y probado de luminarias de emergencia.</t>
  </si>
  <si>
    <t>Alumbrado salida de emergencia.</t>
  </si>
  <si>
    <t>Cuadro de tomas de corriente.</t>
  </si>
  <si>
    <t>Suministro, montaje, conexionado y probado de los cuadros de tomas de corriente.</t>
  </si>
  <si>
    <t>Pictogramas de salida de emergencia.</t>
  </si>
  <si>
    <t>Suministro e instalación de pictogramas de salida de emergencia.</t>
  </si>
  <si>
    <t>Tubo rígido de acero galvanizado de 25 mm de diámetro nominal.</t>
  </si>
  <si>
    <t>Canalización de tubo rígido de acero galvanizado, roscable, no propagador de la llama, para uso interior, exterior y en ambientes agresivos, de 25 mm de diámetro nominal.</t>
  </si>
  <si>
    <t>Tubo rígido de acero galvanizado de 40 mm de diámetro nominal.</t>
  </si>
  <si>
    <t>Canalización de tubo rígido de acero galvanizado, roscable, no propagador de la llama, para uso interior, exterior y en ambientes agresivos, de 40 mm de diámetro nominal.</t>
  </si>
  <si>
    <t>Tubo rígido de acero galvanizado de 75 mm de diámetro nominal.</t>
  </si>
  <si>
    <t>Canalización de tubo rígido de acero galvanizado, roscable, no propagador de la llama, para uso interior, exterior y en ambientes agresivos, de 75 mm de diámetro nominal.</t>
  </si>
  <si>
    <t>Caja eléctrica de conexionado / derivación.</t>
  </si>
  <si>
    <t>Caja de derivación eléctrica metálica rectangular para acometida tubos de acero galvanizado de alumbrado normal y emergencia.</t>
  </si>
  <si>
    <t>Cable alimentación 120 mm².</t>
  </si>
  <si>
    <t>Suministro e instalación de cableado formado por cable unipolar SZ1-K (AS+) de 120 mm². Incluso regletas de conexión y cuantos accesorios sean necesarios para su correcta instalación. Totalmente montado, conexionado y probado.</t>
  </si>
  <si>
    <t>Cable alimentación 70 mm².</t>
  </si>
  <si>
    <t>Suministro e instalación de cableado formado por cable unipolar SZ1-K (AS+) de 70 mm². Incluso regletas de conexión y cuantos accesorios sean necesarios para su correcta instalación. Totalmente montado, conexionado y probado.</t>
  </si>
  <si>
    <t>Cable alimentación 4x50 mm².</t>
  </si>
  <si>
    <t>Suministro e instalación de cableado formado por cable multipolar RZ1-K (AS) de 4x50 mm². Incluso regletas de conexión y cuantos accesorios sean necesarios para su correcta instalación. Totalmente montado, conexionado y probado.</t>
  </si>
  <si>
    <t>Cable alimentación alumbrado 3G4 mm².</t>
  </si>
  <si>
    <t>Suministro e instalación de cableado formado por cable multipolar 3G4 mm² H07ZZ-F (AS), siendo su tensión asignada de 450/750 V. Incluso regletas de conexión y cuantos accesorios sean necesarios para su correcta instalación. Totalmente montado, conexionado y probado.</t>
  </si>
  <si>
    <t>Suministro e instalación de cableado formado por cable multipolar 3G2,5 mm² H07ZZ-F (AS), siendo su tensión asignada de 450/750 V. Incluso regletas de conexión y cuantos accesorios sean necesarios para su correcta instalación. Totalmente montado, conexionado y probado.</t>
  </si>
  <si>
    <t>Suministro e instalación de cableado formado por cable multipolar RZ1-K (AS) de 4G4 mm². Incluso regletas de conexión y cuantos accesorios sean necesarios para su correcta instalación. Totalmente montado, conexionado y probado.</t>
  </si>
  <si>
    <t>Cable alimentación 4G4 mm².</t>
  </si>
  <si>
    <t>Suministro e instalación de cableado formado por cable multipolar RZ1-K (AS) de 3x10 mm². Incluso regletas de conexión y cuantos accesorios sean necesarios para su correcta instalación. Totalmente montado, conexionado y probado.</t>
  </si>
  <si>
    <t>Cable alimentación alumbrado 3G2,5 mm².</t>
  </si>
  <si>
    <t>Cable alimentación 3x10 mm².</t>
  </si>
  <si>
    <t>Cable alimentación 4x25 mm².</t>
  </si>
  <si>
    <t>Suministro e instalación de cableado formado por cable multipolar RZ1-K (AS) de 4x25 mm². Incluso regletas de conexión y cuantos accesorios sean necesarios para su correcta instalación. Totalmente montado, conexionado y probado.</t>
  </si>
  <si>
    <t>CAPÍTULO 13</t>
  </si>
  <si>
    <t>SISTEMA CONTRA INCENDIOS</t>
  </si>
  <si>
    <t>Detector lineal de humos</t>
  </si>
  <si>
    <t>Suministro e instalación</t>
  </si>
  <si>
    <t>Detector de humo analógico óptico</t>
  </si>
  <si>
    <t>Detector de humo analógico óptico ref. NOTIFIER SDX.751EM. Incluso elementos de fijación. Totalmente montado, conexionado y probado.</t>
  </si>
  <si>
    <t>Módulo monitor de Notifier.</t>
  </si>
  <si>
    <t>Módulo monitor FZM1 de Notifier. Totalmente montado, conexionado y probado.</t>
  </si>
  <si>
    <t>Módulo de prueba RTS151 KIT de NOTIFIER. Totalmente montado, conexionado y probado.</t>
  </si>
  <si>
    <t>Módulo de prueba</t>
  </si>
  <si>
    <t>Pulsador de alarma.</t>
  </si>
  <si>
    <t>Pulsador de alarma por rotura de cristal con contacto NA y NC, de color rojo para sistemas convencionales. Para uso en exteriores y montaje superficial. Totalmente montado, conexionado y probado.</t>
  </si>
  <si>
    <t>Caja de derivación eléctrica metálica 2".</t>
  </si>
  <si>
    <t>Caja de derivación eléctrica metálica rectangular para acometida conduits de 2" de PCI. Totalmente montada, conexionada y probada.</t>
  </si>
  <si>
    <t>Caja de derivación eléctrica metálica 2 1/2".</t>
  </si>
  <si>
    <t>Caja de derivación eléctrica metálica rectangular para acometida conduits de 2 1/2" de PCI. Totalmente montada, conexionada y probada.</t>
  </si>
  <si>
    <t>Tubo conduit de 2 1/2"</t>
  </si>
  <si>
    <t>Tubo conduit de 2"</t>
  </si>
  <si>
    <t>Tubo conduit de 1"</t>
  </si>
  <si>
    <t>Cable multipolar 2x1,5 mm2.</t>
  </si>
  <si>
    <t>Suministro e instalación de cableado formado por cable multipolar, apantallado para instalaciones fijas de seguridad contra incendios (AS+) SOZ1-K 300/500 V. Incluso regletas de conexión y cuantos accesorios sean necesarios para su correcta instalación. Totalmente montado, conexionado y probado.</t>
  </si>
  <si>
    <t>Cable multipolar 5x1,5 mm2.</t>
  </si>
  <si>
    <t>Suministro e instalación de cableado formado por cable multipolar RZ1-K (AS), siendo su tensión asignada de 0,6/1 kV, de cobre clase 5 (-K) de 5x1,5 mm² de sección. Incluso regletas de conexión y cuantos accesorios sean necesarios para su correcta instalación. Totalmente montado, conexionado y probado.</t>
  </si>
  <si>
    <t>Pictogramas de señalización contra incendio.</t>
  </si>
  <si>
    <t>Suministro e instalación de pictogramas de señalización contra incendios (pulsadores) de acuerdo con el Código Técnico de la Edificación (CTE).</t>
  </si>
  <si>
    <t>Extintor Polivalente.</t>
  </si>
  <si>
    <t>Suministro e instalación de extintor polivalente de polvo ABC de 6 Kg. Incluye los elementos de fijación y señalización.</t>
  </si>
  <si>
    <t>Extintor CO2.</t>
  </si>
  <si>
    <t>Suministro e instalación de extintor CO2 de 5 Kg. Incluye los elementos de fijación y señalización.</t>
  </si>
  <si>
    <t>CAPÍTULO 14</t>
  </si>
  <si>
    <t>PUESTA A TIERRA Y PARARRAYOS</t>
  </si>
  <si>
    <t>Suministro de cable conductor de cobre desnudo recocido de 70 mm² de sección. Incluye el montaje, conexionado a la red de tierra más cercana de la instalación y prueba.</t>
  </si>
  <si>
    <t>Conductor de tierra de 70 mm2.</t>
  </si>
  <si>
    <t>Pararrayos con dispositivo de cebado.</t>
  </si>
  <si>
    <t>Sistema externo de protección frente al rayo, formado por pararrayos con dispositivo de cebado tipo "PDC", avance de 15 μs y radio de protección de 32 m para un nivel de protección 1 según DB SUA Seguridad de utilización y accesibilidad (CTE), colocado en cubierta sobre mástil de acero galvanizado en caliente, de 1 1/2" de diámetro y 6 m de longitud. Incluso soportes, piezas especiales, pletina conductora de cobre estañado, vías de chispas, contador de los impactos de rayo recibidos, tubo de protección de la bajada y toma de tierra con pletina conductora de cobre estañado.</t>
  </si>
  <si>
    <t>Protecciones contra sobretensiones</t>
  </si>
  <si>
    <t>Partida alzada de abono íntegro. Instalación de dispositivos limitadores frente a sobretensiones para el sistema de conexión a tierra previsto y conforme a normativa aplicable, ITC-BT-23 y CTE SUA 8. Incluye otros componentes requeridos como cables, perfiles, interruptor, etc.</t>
  </si>
  <si>
    <t>CAPÍTULO 15</t>
  </si>
  <si>
    <t>PUESTA EN SERVICIO Y PRUEBAS FUNCIONALES</t>
  </si>
  <si>
    <t>Pruebas sobre el sistema de drenaje</t>
  </si>
  <si>
    <t xml:space="preserve"> Partida alzada de abono íntegro. Redacción de procedimiento específico y comprobación de la evacuación de los líquidos desde canaletas hasta pozo ciego y estanqueidad del mismo.</t>
  </si>
  <si>
    <t>Pruebas sobre cubierta del almacén.</t>
  </si>
  <si>
    <t>Partida alzada de abono íntegro. Redacción de procedimiento específico y comprobación de la estanqueidad de cubierta, canalón y desagües.</t>
  </si>
  <si>
    <t>Pruebas sobre accesos del almacén.</t>
  </si>
  <si>
    <t>Partida alzada de abono íntegro. Redacción de procedimiento específico y comprobación de funcionalidad de los accesos al almacén.</t>
  </si>
  <si>
    <t>Pruebas sobre puente grúa del almacén.</t>
  </si>
  <si>
    <t>Partida alzada de abono íntegro. Redacción de procedimiento específico y comprobación de funcionalidad de todos los sistemas del puente grúa.</t>
  </si>
  <si>
    <t>Pruebas sobre sistema de alumbrado y fuerza.</t>
  </si>
  <si>
    <t>Partida alzada de abono íntegro. Redacción de procedimiento específico y comprobación del funcionamiento de la instalación.</t>
  </si>
  <si>
    <t>Pruebas sobre sistema contra incendios.</t>
  </si>
  <si>
    <t>Pruebas sobre sistema de PCI del transformador de arranque.</t>
  </si>
  <si>
    <t>Pruebas requeridas por el Consejo de Seguridad Nuclear.</t>
  </si>
  <si>
    <t>Partida alzada de abono íntegro. Incluye redacción/revisión de documentación, coste movilización personal, ejecución pruebas y servicios auxiliares/material requerido.</t>
  </si>
  <si>
    <t>ACTIVIDADES FINALES</t>
  </si>
  <si>
    <t>CAPÍTULO 16</t>
  </si>
  <si>
    <t>Actividades finales</t>
  </si>
  <si>
    <t>Dossier final de trabajos</t>
  </si>
  <si>
    <t>Partida alzada de abono íntegro. Incluye una inspección final de los trabajos ejecutados conforme a lo esperado, desmontaje de instalaciones temporales y acopio, limpieza final de obra y preparación de la documentación final solicitada.</t>
  </si>
  <si>
    <t>Partida alzada de abono íntegro. Conjunto final de documentación (incluidos planos as-built), demostrativa de la calidad de los trabajos y actividades realizados, según el alcance establecido en los códigos y normas utilizados y en la práctica corriente de los servicios y elementos suministrados.</t>
  </si>
  <si>
    <t>CAPÍTULO 17</t>
  </si>
  <si>
    <t>GESTIÓN DE RESIDUOS DE CONSTRUCCIÓN Y DEMOLICIÓN</t>
  </si>
  <si>
    <t>Transporte de residuos inertes con camión.</t>
  </si>
  <si>
    <t>Transporte con camión de mezcla sin clasificar de residuos inertes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</si>
  <si>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a gestor autorizado.</t>
  </si>
  <si>
    <t>Canon de vertido por entrega de mezcla sin clasificar de residuos inertes producidos en obras de construcción y/o demolición, en vertedero específico, instalación de tratamiento de residuos de construcción y demolición externa a la obra o centro de valorización o eliminación de residuos. El precio no incluye el transporte.</t>
  </si>
  <si>
    <t>Transporte de residuos peligrosos.</t>
  </si>
  <si>
    <t>Transporte de residuos peligrosos producidos en obras de construcción y/o demolición, con camión cisterna de 18 m³ a planta de tratamiento autorizada para gestión. Incluso servicio de entrega.</t>
  </si>
  <si>
    <t>Canon de vertido por entrega de residuos peligrosos a gestor autorizado.</t>
  </si>
  <si>
    <t>Canon de vertido por entrega de residuos peligrosos a gestor autorizado. El precio no incluye el transporte.</t>
  </si>
  <si>
    <t>Valorización de residuos de hierro y acero.</t>
  </si>
  <si>
    <t>Valorización de residuos de hierro y acero generados durante la ejecución de los trabajos.</t>
  </si>
  <si>
    <t>Movimientos de tierra / residuos dentro de la obra.</t>
  </si>
  <si>
    <t>Transporte de tierras y cualquier otro material clasificado como desclasificable por parte de Enresa a través de las distintas instalaciones de la planta para su adecuada gestión. Incluye dumper y/o camión o cualquier otro medio de transporte adecuado al material transportado. Incluye la carga y descarga del material en las diferentes etapas de procesado del material. Incluye las operaciones de carga para su entrega a gestor autorizado en el caso de que el material finalmente se desclasifique. Incluye las operaciones de transporte necesarias hasta los almacenes que designe Enresa en caso de clasificación final por parte de Enresa como RBBA o RBMA. El precio incluye el tiempo de espera en obra durante las operaciones de carga, el viaje de ida, la descarga y el viaje de vuelta. El precio no incluye los contenedores de transporte de los materiales desclasificables, que serán aportados por Enresa.</t>
  </si>
  <si>
    <t>CAPÍTULO 18</t>
  </si>
  <si>
    <t>Seguridad y salud.</t>
  </si>
  <si>
    <t>Partida alzada de abono íntegro. Incluye todos los trabajos relacionados con la seguridad y salud durante la ejecución de las obras.</t>
  </si>
  <si>
    <t>CAPÍTULO 19</t>
  </si>
  <si>
    <t>CALIDAD</t>
  </si>
  <si>
    <t>Calidad</t>
  </si>
  <si>
    <t>Partida alzada de abono íntegro. Incluye todos los trabajos relacionados con la calidad durante la ejecución de las obras.</t>
  </si>
  <si>
    <t>CONSTRUCCIÓN DE ALMACÉN</t>
  </si>
  <si>
    <t>D/Dª……………………… con domicilio en.…………………., enterado de la convocatoria de procedimiento de licitación para la contratación de las obras de construcción de un almacén de residuos de muy baja actividad (RBBA) en la Central Nuclear Santa María de Garoña  expediente nº CO-TA-25-003,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</si>
  <si>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PROYECTO DE OBRAS DE CONSTRUCCIÓN DE UN ALMACÉN DE RESÍDUOS RADIACTIVOS DE MUY BAJA ACTIVIDAD (RBBA) EN LA CENTRAL NUCLEAR SANTA MARÍA DE GAROÑA</t>
  </si>
  <si>
    <t>ADECUACIÓN DE CUBETOS DE TRANSFORMADORES</t>
  </si>
  <si>
    <t>DEMOLICIONES</t>
  </si>
  <si>
    <t>Separador de hidrocarburos de polietileno de alta densidad (PEAD/HDPE), clase I según UNE-EN 858, serie OTTO, "RIUVERT-JIMTEN" o similar, de 6 litros/s de caudal máximo y de 2330x1000x1025 mm, formado por boca de entrada de 160 mm de diámetro, deflector de caudal, zona de retención de arenas, zona con filtro coalescente, cámara de almacenamiento de hidrocarburos con obturador automático y boca de salida de 160 mm de diámetro, con kit de alarma de nivel máximo para la cámara de almacenamiento de hidrocarburos.</t>
  </si>
  <si>
    <t>Impermeabilización con geotextil no tejido compuesto por fibras de poliéster unidas por agujeteado, Danofelt PY 300 "DANOSA" o similar, con una resistencia a la tracción longitudinal de 4,4 kN/m, una resistencia a la tracción transversal de 4,4 kN/m, una apertura de cono al ensayo de perforación dinámica según UNE-EN ISO 13433 inferior a 8 mm, resistencia CBR a punzonamiento 1,1 kN y una masa superficial de 300 g/m², sobre material granular, film de polietileno GALGA 800, protegida con capa separadora de geotextil no tejido compuesto por fibras de poliéster unidas por agujeteado, Danofelt PY 300 "DANOSA" o similar, con una resistencia a la tracción longitudinal de 4,4 kN/m, una resistencia a la tracción transversal de 4,4 kN/m, una apertura de cono al ensayo de perforación dinámica según UNE-EN ISO 13433 inferior a 8 mm, resistencia CBR a punzonamiento 1,1 kN y una masa superficial de 300 g/m². El precio no incluye el pavimento.</t>
  </si>
  <si>
    <t>Tubo rígido, conduit, de 2 1/2" de acero al carbono electrogalvanizado con referencia ACE-01/7 de AUXIME o similar.</t>
  </si>
  <si>
    <t>Tubo rígido, conduit, de 2" de acero al carbono electrogalvanizado con referencia ACE-01/6 de AUXIME o similar.</t>
  </si>
  <si>
    <t>Tubo rígido, conduit, de 1" de acero al carbono electrogalvanizado con referencia ACE-01/3 de AUXIMEo similar.</t>
  </si>
  <si>
    <t>Reconstrucción de bordillo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</si>
</sst>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4"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
      <b/>
      <sz val="8"/>
      <color rgb="FF000000"/>
      <name val="Aptos Narrow"/>
      <family val="2"/>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0" fillId="9" borderId="0" applyNumberFormat="0" applyBorder="0" applyAlignment="0" applyProtection="0"/>
  </cellStyleXfs>
  <cellXfs count="125">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1" fillId="3" borderId="7" xfId="0" applyFont="1" applyFill="1" applyBorder="1" applyAlignment="1">
      <alignment horizontal="right" vertical="center"/>
    </xf>
    <xf numFmtId="0" fontId="0" fillId="0" borderId="0" xfId="0" applyAlignment="1">
      <alignment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0" fontId="21" fillId="5" borderId="1"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1" fontId="1" fillId="3" borderId="7" xfId="0" applyNumberFormat="1" applyFont="1" applyFill="1" applyBorder="1" applyAlignment="1">
      <alignment horizontal="right" vertical="center"/>
    </xf>
    <xf numFmtId="4" fontId="0" fillId="5" borderId="0" xfId="0" applyNumberFormat="1" applyFill="1"/>
    <xf numFmtId="4" fontId="13" fillId="5" borderId="0" xfId="0" applyNumberFormat="1" applyFont="1" applyFill="1"/>
    <xf numFmtId="3" fontId="1" fillId="3" borderId="7" xfId="0" applyNumberFormat="1" applyFont="1" applyFill="1" applyBorder="1" applyAlignment="1">
      <alignment horizontal="right" vertical="center"/>
    </xf>
    <xf numFmtId="2" fontId="1" fillId="3" borderId="7" xfId="0" applyNumberFormat="1" applyFont="1" applyFill="1" applyBorder="1" applyAlignment="1">
      <alignment horizontal="right" vertical="center"/>
    </xf>
    <xf numFmtId="0" fontId="0" fillId="0" borderId="14" xfId="0" applyBorder="1"/>
    <xf numFmtId="0" fontId="1" fillId="3" borderId="7" xfId="0" applyFont="1" applyFill="1" applyBorder="1" applyAlignment="1">
      <alignment horizontal="right"/>
    </xf>
    <xf numFmtId="3" fontId="1" fillId="3" borderId="7" xfId="0" applyNumberFormat="1" applyFont="1" applyFill="1" applyBorder="1" applyAlignment="1">
      <alignment horizontal="center" vertical="center"/>
    </xf>
    <xf numFmtId="3" fontId="1" fillId="3" borderId="7" xfId="0" applyNumberFormat="1" applyFont="1" applyFill="1" applyBorder="1" applyAlignment="1">
      <alignment horizontal="right" vertical="center" wrapText="1"/>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1" fillId="3" borderId="1"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3" borderId="3" xfId="0" applyFont="1" applyFill="1" applyBorder="1" applyAlignment="1">
      <alignment horizontal="justify" vertical="center" wrapText="1"/>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21" fillId="5" borderId="1"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0" fontId="4" fillId="5" borderId="0" xfId="0" applyFont="1" applyFill="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4" fillId="5" borderId="0" xfId="0" applyFont="1" applyFill="1" applyAlignment="1" applyProtection="1">
      <alignment horizontal="justify" vertical="justify" wrapText="1"/>
      <protection locked="0"/>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122537</xdr:colOff>
      <xdr:row>0</xdr:row>
      <xdr:rowOff>86636</xdr:rowOff>
    </xdr:from>
    <xdr:to>
      <xdr:col>1</xdr:col>
      <xdr:colOff>1024942</xdr:colOff>
      <xdr:row>5</xdr:row>
      <xdr:rowOff>41413</xdr:rowOff>
    </xdr:to>
    <xdr:pic>
      <xdr:nvPicPr>
        <xdr:cNvPr id="3" name="Imagen 2">
          <a:extLst>
            <a:ext uri="{FF2B5EF4-FFF2-40B4-BE49-F238E27FC236}">
              <a16:creationId xmlns:a16="http://schemas.microsoft.com/office/drawing/2014/main" id="{7B4D1B03-BF0F-469D-8592-2CFEF31C05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5755" cy="57390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115956</xdr:colOff>
      <xdr:row>14</xdr:row>
      <xdr:rowOff>164661</xdr:rowOff>
    </xdr:from>
    <xdr:to>
      <xdr:col>4</xdr:col>
      <xdr:colOff>1335855</xdr:colOff>
      <xdr:row>15</xdr:row>
      <xdr:rowOff>479564</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257260" y="2856509"/>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topLeftCell="A5" zoomScale="115" zoomScaleNormal="115" workbookViewId="0">
      <selection activeCell="B24" sqref="B24"/>
    </sheetView>
  </sheetViews>
  <sheetFormatPr baseColWidth="10" defaultColWidth="11.5546875" defaultRowHeight="14.4" x14ac:dyDescent="0.3"/>
  <cols>
    <col min="1" max="1" width="2" style="35" customWidth="1"/>
    <col min="2" max="2" width="42.6640625" style="38" customWidth="1"/>
    <col min="3" max="3" width="6" style="38" customWidth="1"/>
    <col min="4" max="4" width="16.6640625" style="38" customWidth="1"/>
    <col min="5" max="5" width="15.44140625" style="35" customWidth="1"/>
    <col min="6" max="6" width="1" style="35" customWidth="1"/>
    <col min="7" max="15" width="11.5546875" style="35"/>
    <col min="16" max="16" width="13.109375" style="35" customWidth="1"/>
    <col min="17" max="17" width="2.88671875" style="35" customWidth="1"/>
    <col min="18" max="29" width="11.5546875" style="35"/>
    <col min="30" max="16384" width="11.5546875" style="38"/>
  </cols>
  <sheetData>
    <row r="1" spans="2:2" s="35" customFormat="1" ht="9.75" customHeight="1" x14ac:dyDescent="0.3"/>
    <row r="2" spans="2:2" s="35" customFormat="1" ht="9.75" customHeight="1" x14ac:dyDescent="0.3"/>
    <row r="3" spans="2:2" s="35" customFormat="1" ht="9.75" customHeight="1" x14ac:dyDescent="0.3"/>
    <row r="4" spans="2:2" s="35" customFormat="1" ht="9.75" customHeight="1" x14ac:dyDescent="0.3"/>
    <row r="5" spans="2:2" s="35" customFormat="1" ht="9.75" customHeight="1" x14ac:dyDescent="0.3"/>
    <row r="6" spans="2:2" s="35" customFormat="1" ht="20.25" customHeight="1" x14ac:dyDescent="0.4">
      <c r="B6" s="36" t="s">
        <v>24</v>
      </c>
    </row>
    <row r="7" spans="2:2" s="35" customFormat="1" ht="15" customHeight="1" x14ac:dyDescent="0.3"/>
    <row r="8" spans="2:2" s="35" customFormat="1" ht="15" customHeight="1" x14ac:dyDescent="0.3">
      <c r="B8" s="37" t="s">
        <v>34</v>
      </c>
    </row>
    <row r="9" spans="2:2" s="35" customFormat="1" ht="15" customHeight="1" x14ac:dyDescent="0.3">
      <c r="B9" s="37" t="s">
        <v>146</v>
      </c>
    </row>
    <row r="10" spans="2:2" s="35" customFormat="1" ht="15" customHeight="1" x14ac:dyDescent="0.3">
      <c r="B10" s="37" t="s">
        <v>147</v>
      </c>
    </row>
    <row r="11" spans="2:2" s="35" customFormat="1" ht="15" customHeight="1" x14ac:dyDescent="0.3">
      <c r="B11" s="37" t="s">
        <v>35</v>
      </c>
    </row>
    <row r="12" spans="2:2" s="35" customFormat="1" ht="15" customHeight="1" x14ac:dyDescent="0.3">
      <c r="B12" s="37" t="s">
        <v>31</v>
      </c>
    </row>
    <row r="13" spans="2:2" s="35" customFormat="1" ht="15" customHeight="1" x14ac:dyDescent="0.3">
      <c r="B13" s="37" t="s">
        <v>33</v>
      </c>
    </row>
    <row r="14" spans="2:2" s="35" customFormat="1" ht="15" customHeight="1" x14ac:dyDescent="0.3">
      <c r="B14" s="37" t="s">
        <v>28</v>
      </c>
    </row>
    <row r="15" spans="2:2" s="35" customFormat="1" ht="15" customHeight="1" x14ac:dyDescent="0.3">
      <c r="B15" s="37" t="s">
        <v>26</v>
      </c>
    </row>
    <row r="16" spans="2:2" s="35" customFormat="1" ht="15" customHeight="1" x14ac:dyDescent="0.3">
      <c r="B16" s="37" t="s">
        <v>29</v>
      </c>
    </row>
    <row r="17" spans="2:19" s="35" customFormat="1" ht="15" customHeight="1" x14ac:dyDescent="0.3">
      <c r="B17" s="37" t="s">
        <v>30</v>
      </c>
    </row>
    <row r="18" spans="2:19" s="35" customFormat="1" ht="15" customHeight="1" x14ac:dyDescent="0.3">
      <c r="B18" s="37" t="s">
        <v>25</v>
      </c>
    </row>
    <row r="19" spans="2:19" s="35" customFormat="1" ht="15" customHeight="1" x14ac:dyDescent="0.3">
      <c r="B19" s="37" t="s">
        <v>27</v>
      </c>
    </row>
    <row r="20" spans="2:19" s="35" customFormat="1" ht="5.25" customHeight="1" x14ac:dyDescent="0.3">
      <c r="B20" s="37"/>
    </row>
    <row r="21" spans="2:19" s="35" customFormat="1" ht="47.25" customHeight="1" x14ac:dyDescent="0.3">
      <c r="B21" s="54" t="s">
        <v>32</v>
      </c>
      <c r="C21" s="55"/>
      <c r="D21" s="55"/>
      <c r="E21" s="55"/>
      <c r="F21" s="55"/>
      <c r="G21" s="55"/>
      <c r="H21" s="55"/>
      <c r="I21" s="55"/>
      <c r="J21" s="55"/>
      <c r="K21" s="55"/>
      <c r="L21" s="55"/>
      <c r="M21" s="55"/>
      <c r="N21" s="55"/>
      <c r="O21" s="55"/>
      <c r="P21" s="55"/>
      <c r="Q21" s="55"/>
      <c r="R21" s="55"/>
      <c r="S21" s="56"/>
    </row>
    <row r="22" spans="2:19" s="35" customFormat="1" x14ac:dyDescent="0.3"/>
    <row r="23" spans="2:19" s="35" customFormat="1" x14ac:dyDescent="0.3"/>
    <row r="24" spans="2:19" s="35" customFormat="1" x14ac:dyDescent="0.3"/>
    <row r="25" spans="2:19" s="35" customFormat="1" x14ac:dyDescent="0.3"/>
    <row r="26" spans="2:19" s="35" customFormat="1" x14ac:dyDescent="0.3"/>
    <row r="27" spans="2:19" s="35" customFormat="1" x14ac:dyDescent="0.3"/>
    <row r="28" spans="2:19" s="35" customFormat="1" x14ac:dyDescent="0.3"/>
    <row r="29" spans="2:19" s="35" customFormat="1" x14ac:dyDescent="0.3"/>
    <row r="30" spans="2:19" s="35" customFormat="1" x14ac:dyDescent="0.3"/>
    <row r="31" spans="2:19" s="35" customFormat="1" x14ac:dyDescent="0.3"/>
    <row r="32" spans="2:19" s="35" customFormat="1" x14ac:dyDescent="0.3"/>
    <row r="33" s="35" customFormat="1" x14ac:dyDescent="0.3"/>
    <row r="34" s="35" customFormat="1" x14ac:dyDescent="0.3"/>
    <row r="35" s="35" customFormat="1" x14ac:dyDescent="0.3"/>
    <row r="36" s="35" customFormat="1" x14ac:dyDescent="0.3"/>
    <row r="37" s="35" customFormat="1" x14ac:dyDescent="0.3"/>
    <row r="38" s="35" customFormat="1" x14ac:dyDescent="0.3"/>
    <row r="39" s="35" customFormat="1" x14ac:dyDescent="0.3"/>
    <row r="40" s="35" customFormat="1" x14ac:dyDescent="0.3"/>
    <row r="41" s="35" customFormat="1" x14ac:dyDescent="0.3"/>
    <row r="42" s="35" customFormat="1" x14ac:dyDescent="0.3"/>
    <row r="43" s="35" customFormat="1" x14ac:dyDescent="0.3"/>
    <row r="44" s="35" customFormat="1" x14ac:dyDescent="0.3"/>
    <row r="45" s="35" customFormat="1" x14ac:dyDescent="0.3"/>
    <row r="46" s="35" customFormat="1" x14ac:dyDescent="0.3"/>
    <row r="47" s="35" customFormat="1" x14ac:dyDescent="0.3"/>
    <row r="48" s="35" customFormat="1" x14ac:dyDescent="0.3"/>
    <row r="49" s="35" customFormat="1" x14ac:dyDescent="0.3"/>
    <row r="50" s="35" customFormat="1" x14ac:dyDescent="0.3"/>
    <row r="51" s="35" customFormat="1" x14ac:dyDescent="0.3"/>
    <row r="52" s="35" customFormat="1" x14ac:dyDescent="0.3"/>
    <row r="53" s="35" customFormat="1" x14ac:dyDescent="0.3"/>
    <row r="54" s="35" customFormat="1" x14ac:dyDescent="0.3"/>
    <row r="55" s="35" customFormat="1" x14ac:dyDescent="0.3"/>
    <row r="56" s="35" customFormat="1" x14ac:dyDescent="0.3"/>
    <row r="57" s="35" customFormat="1" x14ac:dyDescent="0.3"/>
    <row r="58" s="35" customFormat="1" x14ac:dyDescent="0.3"/>
    <row r="59" s="35" customFormat="1" x14ac:dyDescent="0.3"/>
    <row r="60" s="35" customFormat="1" x14ac:dyDescent="0.3"/>
    <row r="61" s="35" customFormat="1" x14ac:dyDescent="0.3"/>
    <row r="62" s="35" customFormat="1" x14ac:dyDescent="0.3"/>
    <row r="63" s="35" customFormat="1" x14ac:dyDescent="0.3"/>
    <row r="64" s="35" customFormat="1" x14ac:dyDescent="0.3"/>
    <row r="65" s="35" customFormat="1" x14ac:dyDescent="0.3"/>
    <row r="66" s="35" customFormat="1" x14ac:dyDescent="0.3"/>
    <row r="67" s="35" customFormat="1" x14ac:dyDescent="0.3"/>
    <row r="68" s="35" customFormat="1" x14ac:dyDescent="0.3"/>
    <row r="69" s="35" customFormat="1" x14ac:dyDescent="0.3"/>
    <row r="70" s="35" customFormat="1" x14ac:dyDescent="0.3"/>
    <row r="71" s="35" customFormat="1" x14ac:dyDescent="0.3"/>
    <row r="72" s="35" customFormat="1" x14ac:dyDescent="0.3"/>
    <row r="73" s="35" customFormat="1" x14ac:dyDescent="0.3"/>
    <row r="74" s="35" customFormat="1" x14ac:dyDescent="0.3"/>
    <row r="75" s="35" customFormat="1" x14ac:dyDescent="0.3"/>
    <row r="76" s="35" customFormat="1" x14ac:dyDescent="0.3"/>
    <row r="77" s="35" customFormat="1" x14ac:dyDescent="0.3"/>
    <row r="78" s="35" customFormat="1" x14ac:dyDescent="0.3"/>
    <row r="79" s="35" customFormat="1" x14ac:dyDescent="0.3"/>
    <row r="80" s="35" customFormat="1" x14ac:dyDescent="0.3"/>
    <row r="81" s="35" customFormat="1" x14ac:dyDescent="0.3"/>
    <row r="82" s="35" customFormat="1" x14ac:dyDescent="0.3"/>
    <row r="83" s="35" customFormat="1" x14ac:dyDescent="0.3"/>
    <row r="84" s="35" customFormat="1" x14ac:dyDescent="0.3"/>
    <row r="85" s="35" customFormat="1" x14ac:dyDescent="0.3"/>
  </sheetData>
  <sheetProtection algorithmName="SHA-512" hashValue="CLmHBJ99yabi9bsdKLLfqqAQP3JSmTyedZPnes3I9aejX2hN6SeFF3CxAiBO2o3k5Rp87r4g7ihBXDIUBMDOsQ==" saltValue="WpA4NoHLlY6s4YhBwITPzw==" spinCount="100000" sheet="1" objects="1" scenarios="1" selectLockedCells="1" selectUnlockedCells="1"/>
  <mergeCells count="1">
    <mergeCell ref="B21:S21"/>
  </mergeCells>
  <pageMargins left="0.15748031496062992" right="0.15748031496062992" top="0.74803149606299213" bottom="0.74803149606299213" header="0.31496062992125984" footer="0.31496062992125984"/>
  <pageSetup paperSize="9" scale="6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1092"/>
  <sheetViews>
    <sheetView tabSelected="1" zoomScale="145" zoomScaleNormal="145" workbookViewId="0">
      <selection activeCell="C55" sqref="C55:E57"/>
    </sheetView>
  </sheetViews>
  <sheetFormatPr baseColWidth="10" defaultRowHeight="14.4" x14ac:dyDescent="0.3"/>
  <cols>
    <col min="1" max="1" width="2" style="9" customWidth="1"/>
    <col min="2" max="2" width="9.109375" customWidth="1"/>
    <col min="3" max="3" width="9.88671875" customWidth="1"/>
    <col min="4" max="4" width="52.109375" customWidth="1"/>
    <col min="5" max="5" width="20.44140625" style="9" customWidth="1"/>
    <col min="6" max="6" width="11.88671875" style="9" customWidth="1"/>
    <col min="7" max="7" width="7" style="9" customWidth="1"/>
    <col min="8" max="8" width="10.88671875" style="9" customWidth="1"/>
    <col min="9" max="9" width="76.33203125" style="9" customWidth="1"/>
    <col min="10" max="28" width="11.5546875" style="9"/>
  </cols>
  <sheetData>
    <row r="1" spans="2:8" s="9" customFormat="1" ht="7.5" customHeight="1" x14ac:dyDescent="0.3"/>
    <row r="2" spans="2:8" s="9" customFormat="1" ht="27.75" customHeight="1" x14ac:dyDescent="0.4">
      <c r="B2" s="94" t="s">
        <v>148</v>
      </c>
      <c r="C2" s="94"/>
      <c r="D2" s="94"/>
      <c r="E2" s="94"/>
      <c r="F2" s="94"/>
      <c r="G2" s="94"/>
      <c r="H2" s="94"/>
    </row>
    <row r="3" spans="2:8" s="9" customFormat="1" ht="9.75" customHeight="1" x14ac:dyDescent="0.3">
      <c r="B3" s="20"/>
      <c r="C3" s="20"/>
      <c r="D3" s="20"/>
      <c r="E3" s="20"/>
      <c r="F3" s="20"/>
      <c r="G3" s="20"/>
      <c r="H3" s="20"/>
    </row>
    <row r="4" spans="2:8" s="9" customFormat="1" ht="16.5" customHeight="1" x14ac:dyDescent="0.3">
      <c r="B4" s="95" t="s">
        <v>14</v>
      </c>
      <c r="C4" s="95"/>
      <c r="D4" s="95"/>
      <c r="E4" s="95"/>
      <c r="F4" s="95"/>
      <c r="G4" s="95"/>
      <c r="H4" s="95"/>
    </row>
    <row r="5" spans="2:8" s="9" customFormat="1" ht="15" customHeight="1" x14ac:dyDescent="0.3">
      <c r="B5" s="18"/>
    </row>
    <row r="6" spans="2:8" s="9" customFormat="1" ht="15" customHeight="1" x14ac:dyDescent="0.3">
      <c r="B6" s="120" t="s">
        <v>484</v>
      </c>
      <c r="C6" s="120"/>
      <c r="D6" s="120"/>
      <c r="E6" s="120"/>
      <c r="F6" s="120"/>
      <c r="G6" s="120"/>
      <c r="H6" s="120"/>
    </row>
    <row r="7" spans="2:8" s="9" customFormat="1" ht="15" customHeight="1" x14ac:dyDescent="0.3">
      <c r="B7" s="120"/>
      <c r="C7" s="120"/>
      <c r="D7" s="120"/>
      <c r="E7" s="120"/>
      <c r="F7" s="120"/>
      <c r="G7" s="120"/>
      <c r="H7" s="120"/>
    </row>
    <row r="8" spans="2:8" s="9" customFormat="1" ht="15" customHeight="1" x14ac:dyDescent="0.3">
      <c r="B8" s="120"/>
      <c r="C8" s="120"/>
      <c r="D8" s="120"/>
      <c r="E8" s="120"/>
      <c r="F8" s="120"/>
      <c r="G8" s="120"/>
      <c r="H8" s="120"/>
    </row>
    <row r="9" spans="2:8" s="9" customFormat="1" ht="15" customHeight="1" x14ac:dyDescent="0.3">
      <c r="B9" s="120"/>
      <c r="C9" s="120"/>
      <c r="D9" s="120"/>
      <c r="E9" s="120"/>
      <c r="F9" s="120"/>
      <c r="G9" s="120"/>
      <c r="H9" s="120"/>
    </row>
    <row r="10" spans="2:8" s="9" customFormat="1" ht="15" customHeight="1" x14ac:dyDescent="0.3">
      <c r="B10" s="120"/>
      <c r="C10" s="120"/>
      <c r="D10" s="120"/>
      <c r="E10" s="120"/>
      <c r="F10" s="120"/>
      <c r="G10" s="120"/>
      <c r="H10" s="120"/>
    </row>
    <row r="11" spans="2:8" s="9" customFormat="1" ht="15" customHeight="1" x14ac:dyDescent="0.3">
      <c r="B11" s="120"/>
      <c r="C11" s="120"/>
      <c r="D11" s="120"/>
      <c r="E11" s="120"/>
      <c r="F11" s="120"/>
      <c r="G11" s="120"/>
      <c r="H11" s="120"/>
    </row>
    <row r="12" spans="2:8" s="9" customFormat="1" ht="15" customHeight="1" x14ac:dyDescent="0.3">
      <c r="B12" s="120"/>
      <c r="C12" s="120"/>
      <c r="D12" s="120"/>
      <c r="E12" s="120"/>
      <c r="F12" s="120"/>
      <c r="G12" s="120"/>
      <c r="H12" s="120"/>
    </row>
    <row r="13" spans="2:8" s="9" customFormat="1" ht="15" customHeight="1" x14ac:dyDescent="0.3">
      <c r="B13" s="120"/>
      <c r="C13" s="120"/>
      <c r="D13" s="120"/>
      <c r="E13" s="120"/>
      <c r="F13" s="120"/>
      <c r="G13" s="120"/>
      <c r="H13" s="120"/>
    </row>
    <row r="14" spans="2:8" s="9" customFormat="1" ht="15" customHeight="1" thickBot="1" x14ac:dyDescent="0.35">
      <c r="B14" s="31"/>
      <c r="C14" s="31"/>
      <c r="D14" s="31"/>
      <c r="E14" s="31"/>
      <c r="F14" s="31"/>
      <c r="G14" s="31"/>
      <c r="H14" s="31"/>
    </row>
    <row r="15" spans="2:8" ht="16.5" customHeight="1" x14ac:dyDescent="0.4">
      <c r="B15" s="109" t="s">
        <v>485</v>
      </c>
      <c r="C15" s="110"/>
      <c r="D15" s="111"/>
      <c r="E15" s="16"/>
      <c r="F15" s="105" t="s">
        <v>23</v>
      </c>
      <c r="G15" s="106"/>
    </row>
    <row r="16" spans="2:8" ht="55.5" customHeight="1" thickBot="1" x14ac:dyDescent="0.45">
      <c r="B16" s="112"/>
      <c r="C16" s="113"/>
      <c r="D16" s="114"/>
      <c r="E16" s="17"/>
      <c r="F16" s="107"/>
      <c r="G16" s="108"/>
    </row>
    <row r="17" spans="2:15" ht="16.2" thickBot="1" x14ac:dyDescent="0.35">
      <c r="B17" s="115" t="s">
        <v>11</v>
      </c>
      <c r="C17" s="116"/>
      <c r="D17" s="117"/>
      <c r="E17" s="12" t="s">
        <v>12</v>
      </c>
      <c r="F17" s="121"/>
      <c r="G17" s="122"/>
    </row>
    <row r="18" spans="2:15" ht="17.399999999999999" customHeight="1" thickBot="1" x14ac:dyDescent="0.45">
      <c r="B18" s="74" t="s">
        <v>48</v>
      </c>
      <c r="C18" s="75"/>
      <c r="D18" s="75"/>
      <c r="E18" s="32" t="str">
        <f>IF(I18="En este capítulo hay alguna partida con precio unitario o partida alzada sin rellenar","Sin importe por errores",+'Modelo de oferta económica'!H60)</f>
        <v>Sin importe por errores</v>
      </c>
      <c r="F18" s="123"/>
      <c r="G18" s="124"/>
      <c r="I18" s="13" t="str">
        <f xml:space="preserve"> IF('Modelo de oferta económica'!I60=0,"","En este capítulo hay alguna partida con precio unitario o partida alzada sin rellenar")</f>
        <v>En este capítulo hay alguna partida con precio unitario o partida alzada sin rellenar</v>
      </c>
      <c r="J18" s="13"/>
      <c r="K18" s="13"/>
      <c r="L18" s="13"/>
      <c r="M18" s="13"/>
      <c r="N18" s="13"/>
      <c r="O18" s="13"/>
    </row>
    <row r="19" spans="2:15" ht="17.399999999999999" customHeight="1" thickBot="1" x14ac:dyDescent="0.45">
      <c r="B19" s="74" t="s">
        <v>340</v>
      </c>
      <c r="C19" s="75"/>
      <c r="D19" s="75"/>
      <c r="E19" s="32" t="str">
        <f>IF(I19="En este capítulo hay alguna partida con precio unitario o partida alzada sin rellenar","Sin importe por errores",+'Modelo de oferta económica'!H70)</f>
        <v>Sin importe por errores</v>
      </c>
      <c r="F19" s="123"/>
      <c r="G19" s="124"/>
      <c r="I19" s="13" t="str">
        <f xml:space="preserve"> IF('Modelo de oferta económica'!I70=0,"","En este capítulo hay alguna partida con precio unitario o partida alzada sin rellenar")</f>
        <v>En este capítulo hay alguna partida con precio unitario o partida alzada sin rellenar</v>
      </c>
    </row>
    <row r="20" spans="2:15" ht="17.399999999999999" customHeight="1" thickBot="1" x14ac:dyDescent="0.45">
      <c r="B20" s="74" t="s">
        <v>341</v>
      </c>
      <c r="C20" s="75"/>
      <c r="D20" s="75"/>
      <c r="E20" s="32" t="str">
        <f>IF(I20="En este capítulo hay alguna partida con precio unitario o partida alzada sin rellenar","Sin importe por errores",+'Modelo de oferta económica'!H76)</f>
        <v>Sin importe por errores</v>
      </c>
      <c r="F20" s="123"/>
      <c r="G20" s="124"/>
      <c r="I20" s="13" t="str">
        <f xml:space="preserve"> IF('Modelo de oferta económica'!I76=0,"","En este capítulo hay alguna partida con precio unitario o partida alzada sin rellenar")</f>
        <v>En este capítulo hay alguna partida con precio unitario o partida alzada sin rellenar</v>
      </c>
    </row>
    <row r="21" spans="2:15" ht="17.399999999999999" customHeight="1" thickBot="1" x14ac:dyDescent="0.45">
      <c r="B21" s="74" t="s">
        <v>342</v>
      </c>
      <c r="C21" s="75"/>
      <c r="D21" s="75"/>
      <c r="E21" s="32" t="str">
        <f>IF(I21="En este capítulo hay alguna partida con precio unitario o partida alzada sin rellenar","Sin importe por errores",+'Modelo de oferta económica'!H122)</f>
        <v>Sin importe por errores</v>
      </c>
      <c r="F21" s="123"/>
      <c r="G21" s="124"/>
      <c r="I21" s="13" t="str">
        <f xml:space="preserve"> IF('Modelo de oferta económica'!I122=0,"","En este capítulo hay alguna partida con precio unitario o partida alzada sin rellenar")</f>
        <v>En este capítulo hay alguna partida con precio unitario o partida alzada sin rellenar</v>
      </c>
    </row>
    <row r="22" spans="2:15" ht="17.399999999999999" customHeight="1" thickBot="1" x14ac:dyDescent="0.45">
      <c r="B22" s="74" t="s">
        <v>343</v>
      </c>
      <c r="C22" s="75"/>
      <c r="D22" s="75"/>
      <c r="E22" s="32" t="str">
        <f>IF(I22="En este capítulo hay alguna partida con precio unitario o partida alzada sin rellenar","Sin importe por errores",+'Modelo de oferta económica'!H224)</f>
        <v>Sin importe por errores</v>
      </c>
      <c r="F22" s="123"/>
      <c r="G22" s="124"/>
      <c r="I22" s="13" t="str">
        <f xml:space="preserve"> IF('Modelo de oferta económica'!I224=0,"","En este capítulo hay alguna partida con precio unitario o partida alzada sin rellenar")</f>
        <v>En este capítulo hay alguna partida con precio unitario o partida alzada sin rellenar</v>
      </c>
    </row>
    <row r="23" spans="2:15" ht="17.399999999999999" customHeight="1" thickBot="1" x14ac:dyDescent="0.45">
      <c r="B23" s="74" t="s">
        <v>344</v>
      </c>
      <c r="C23" s="75"/>
      <c r="D23" s="75"/>
      <c r="E23" s="32" t="str">
        <f>IF(I23="En este capítulo hay alguna partida con precio unitario o partida alzada sin rellenar","Sin importe por errores",+'Modelo de oferta económica'!H230)</f>
        <v>Sin importe por errores</v>
      </c>
      <c r="F23" s="123"/>
      <c r="G23" s="124"/>
      <c r="I23" s="13" t="str">
        <f xml:space="preserve"> IF('Modelo de oferta económica'!I230=0,"","En este capítulo hay alguna partida con precio unitario o partida alzada sin rellenar")</f>
        <v>En este capítulo hay alguna partida con precio unitario o partida alzada sin rellenar</v>
      </c>
    </row>
    <row r="24" spans="2:15" ht="17.399999999999999" customHeight="1" thickBot="1" x14ac:dyDescent="0.45">
      <c r="B24" s="74" t="s">
        <v>345</v>
      </c>
      <c r="C24" s="75"/>
      <c r="D24" s="75"/>
      <c r="E24" s="32" t="str">
        <f>IF(I24="En este capítulo hay alguna partida con precio unitario o partida alzada sin rellenar","Sin importe por errores",+'Modelo de oferta económica'!H252)</f>
        <v>Sin importe por errores</v>
      </c>
      <c r="F24" s="123"/>
      <c r="G24" s="124"/>
      <c r="I24" s="13" t="str">
        <f xml:space="preserve"> IF('Modelo de oferta económica'!I252=0,"","En este capítulo hay alguna partida con precio unitario o partida alzada sin rellenar")</f>
        <v>En este capítulo hay alguna partida con precio unitario o partida alzada sin rellenar</v>
      </c>
    </row>
    <row r="25" spans="2:15" ht="17.399999999999999" customHeight="1" thickBot="1" x14ac:dyDescent="0.45">
      <c r="B25" s="74" t="s">
        <v>346</v>
      </c>
      <c r="C25" s="75"/>
      <c r="D25" s="75"/>
      <c r="E25" s="32" t="str">
        <f>IF(I25="En este capítulo hay alguna partida con precio unitario o partida alzada sin rellenar","Sin importe por errores",+'Modelo de oferta económica'!H270)</f>
        <v>Sin importe por errores</v>
      </c>
      <c r="F25" s="123"/>
      <c r="G25" s="124"/>
      <c r="I25" s="13" t="str">
        <f xml:space="preserve"> IF('Modelo de oferta económica'!I270=0,"","En este capítulo hay alguna partida con precio unitario o partida alzada sin rellenar")</f>
        <v>En este capítulo hay alguna partida con precio unitario o partida alzada sin rellenar</v>
      </c>
    </row>
    <row r="26" spans="2:15" ht="17.399999999999999" customHeight="1" thickBot="1" x14ac:dyDescent="0.45">
      <c r="B26" s="74" t="s">
        <v>347</v>
      </c>
      <c r="C26" s="75"/>
      <c r="D26" s="75"/>
      <c r="E26" s="32" t="str">
        <f>IF(I26="En este capítulo hay alguna partida con precio unitario o partida alzada sin rellenar","Sin importe por errores",+'Modelo de oferta económica'!H308)</f>
        <v>Sin importe por errores</v>
      </c>
      <c r="F26" s="123"/>
      <c r="G26" s="124"/>
      <c r="I26" s="13" t="str">
        <f xml:space="preserve"> IF('Modelo de oferta económica'!I308=0,"","En este capítulo hay alguna partida con precio unitario o partida alzada sin rellenar")</f>
        <v>En este capítulo hay alguna partida con precio unitario o partida alzada sin rellenar</v>
      </c>
    </row>
    <row r="27" spans="2:15" ht="17.399999999999999" customHeight="1" thickBot="1" x14ac:dyDescent="0.45">
      <c r="B27" s="74" t="s">
        <v>348</v>
      </c>
      <c r="C27" s="75"/>
      <c r="D27" s="75"/>
      <c r="E27" s="32" t="str">
        <f>IF(I27="En este capítulo hay alguna partida con precio unitario o partida alzada sin rellenar","Sin importe por errores",+'Modelo de oferta económica'!H362)</f>
        <v>Sin importe por errores</v>
      </c>
      <c r="F27" s="123"/>
      <c r="G27" s="124"/>
      <c r="I27" s="13" t="str">
        <f xml:space="preserve"> IF('Modelo de oferta económica'!I362=0,"","En este capítulo hay alguna partida con precio unitario o partida alzada sin rellenar")</f>
        <v>En este capítulo hay alguna partida con precio unitario o partida alzada sin rellenar</v>
      </c>
    </row>
    <row r="28" spans="2:15" ht="17.399999999999999" customHeight="1" thickBot="1" x14ac:dyDescent="0.45">
      <c r="B28" s="74" t="s">
        <v>349</v>
      </c>
      <c r="C28" s="75"/>
      <c r="D28" s="75"/>
      <c r="E28" s="32" t="str">
        <f>IF(I28="En este capítulo hay alguna partida con precio unitario o partida alzada sin rellenar","Sin importe por errores",+'Modelo de oferta económica'!H488)</f>
        <v>Sin importe por errores</v>
      </c>
      <c r="F28" s="123"/>
      <c r="G28" s="124"/>
      <c r="I28" s="13" t="str">
        <f xml:space="preserve"> IF('Modelo de oferta económica'!I488=0,"","En este capítulo hay alguna partida con precio unitario o partida alzada sin rellenar")</f>
        <v>En este capítulo hay alguna partida con precio unitario o partida alzada sin rellenar</v>
      </c>
    </row>
    <row r="29" spans="2:15" ht="17.399999999999999" customHeight="1" thickBot="1" x14ac:dyDescent="0.45">
      <c r="B29" s="74" t="s">
        <v>350</v>
      </c>
      <c r="C29" s="75"/>
      <c r="D29" s="75"/>
      <c r="E29" s="32" t="str">
        <f>IF(I29="En este capítulo hay alguna partida con precio unitario o partida alzada sin rellenar","Sin importe por errores",+'Modelo de oferta económica'!H526)</f>
        <v>Sin importe por errores</v>
      </c>
      <c r="F29" s="123"/>
      <c r="G29" s="124"/>
      <c r="I29" s="13" t="str">
        <f xml:space="preserve"> IF('Modelo de oferta económica'!I526=0,"","En este capítulo hay alguna partida con precio unitario o partida alzada sin rellenar")</f>
        <v>En este capítulo hay alguna partida con precio unitario o partida alzada sin rellenar</v>
      </c>
    </row>
    <row r="30" spans="2:15" ht="17.399999999999999" customHeight="1" thickBot="1" x14ac:dyDescent="0.45">
      <c r="B30" s="74" t="s">
        <v>351</v>
      </c>
      <c r="C30" s="75"/>
      <c r="D30" s="75"/>
      <c r="E30" s="32" t="str">
        <f>IF(I30="En este capítulo hay alguna partida con precio unitario o partida alzada sin rellenar","Sin importe por errores",+'Modelo de oferta económica'!H608)</f>
        <v>Sin importe por errores</v>
      </c>
      <c r="F30" s="123"/>
      <c r="G30" s="124"/>
      <c r="I30" s="13" t="str">
        <f xml:space="preserve"> IF('Modelo de oferta económica'!I608=0,"","En este capítulo hay alguna partida con precio unitario o partida alzada sin rellenar")</f>
        <v>En este capítulo hay alguna partida con precio unitario o partida alzada sin rellenar</v>
      </c>
    </row>
    <row r="31" spans="2:15" ht="17.399999999999999" customHeight="1" thickBot="1" x14ac:dyDescent="0.45">
      <c r="B31" s="74" t="s">
        <v>352</v>
      </c>
      <c r="C31" s="75"/>
      <c r="D31" s="75"/>
      <c r="E31" s="32" t="str">
        <f>IF(I31="En este capítulo hay alguna partida con precio unitario o partida alzada sin rellenar","Sin importe por errores",+'Modelo de oferta económica'!H670)</f>
        <v>Sin importe por errores</v>
      </c>
      <c r="F31" s="123"/>
      <c r="G31" s="124"/>
      <c r="I31" s="13" t="str">
        <f xml:space="preserve"> IF('Modelo de oferta económica'!I670=0,"","En este capítulo hay alguna partida con precio unitario o partida alzada sin rellenar")</f>
        <v>En este capítulo hay alguna partida con precio unitario o partida alzada sin rellenar</v>
      </c>
    </row>
    <row r="32" spans="2:15" ht="17.399999999999999" customHeight="1" thickBot="1" x14ac:dyDescent="0.45">
      <c r="B32" s="74" t="s">
        <v>353</v>
      </c>
      <c r="C32" s="75"/>
      <c r="D32" s="75"/>
      <c r="E32" s="32" t="str">
        <f>IF(I32="En este capítulo hay alguna partida con precio unitario o partida alzada sin rellenar","Sin importe por errores",+'Modelo de oferta económica'!H684)</f>
        <v>Sin importe por errores</v>
      </c>
      <c r="F32" s="123"/>
      <c r="G32" s="124"/>
      <c r="I32" s="13" t="str">
        <f xml:space="preserve"> IF('Modelo de oferta económica'!I684=0,"","En este capítulo hay alguna partida con precio unitario o partida alzada sin rellenar")</f>
        <v>En este capítulo hay alguna partida con precio unitario o partida alzada sin rellenar</v>
      </c>
    </row>
    <row r="33" spans="2:9" ht="17.399999999999999" customHeight="1" thickBot="1" x14ac:dyDescent="0.45">
      <c r="B33" s="74" t="s">
        <v>357</v>
      </c>
      <c r="C33" s="75"/>
      <c r="D33" s="75"/>
      <c r="E33" s="32" t="str">
        <f>IF(I33="En este capítulo hay alguna partida con precio unitario o partida alzada sin rellenar","Sin importe por errores",+'Modelo de oferta económica'!H718)</f>
        <v>Sin importe por errores</v>
      </c>
      <c r="F33" s="123"/>
      <c r="G33" s="124"/>
      <c r="I33" s="13" t="str">
        <f xml:space="preserve"> IF('Modelo de oferta económica'!I718=0,"","En este capítulo hay alguna partida con precio unitario o partida alzada sin rellenar")</f>
        <v>En este capítulo hay alguna partida con precio unitario o partida alzada sin rellenar</v>
      </c>
    </row>
    <row r="34" spans="2:9" ht="17.399999999999999" customHeight="1" thickBot="1" x14ac:dyDescent="0.45">
      <c r="B34" s="74" t="s">
        <v>356</v>
      </c>
      <c r="C34" s="75"/>
      <c r="D34" s="75"/>
      <c r="E34" s="32" t="str">
        <f>IF(I34="En este capítulo hay alguna partida con precio unitario o partida alzada sin rellenar","Sin importe por errores",+'Modelo de oferta económica'!H728)</f>
        <v>Sin importe por errores</v>
      </c>
      <c r="F34" s="123"/>
      <c r="G34" s="124"/>
      <c r="I34" s="13" t="str">
        <f xml:space="preserve"> IF('Modelo de oferta económica'!I728=0,"","En este capítulo hay alguna partida con precio unitario o partida alzada sin rellenar")</f>
        <v>En este capítulo hay alguna partida con precio unitario o partida alzada sin rellenar</v>
      </c>
    </row>
    <row r="35" spans="2:9" ht="17.399999999999999" customHeight="1" thickBot="1" x14ac:dyDescent="0.45">
      <c r="B35" s="74" t="s">
        <v>355</v>
      </c>
      <c r="C35" s="75"/>
      <c r="D35" s="75"/>
      <c r="E35" s="32" t="str">
        <f>IF(I35="En este capítulo hay alguna partida con precio unitario o partida alzada sin rellenar","Sin importe por errores",+'Modelo de oferta económica'!H754)</f>
        <v>Sin importe por errores</v>
      </c>
      <c r="F35" s="123"/>
      <c r="G35" s="124"/>
      <c r="I35" s="13" t="str">
        <f xml:space="preserve"> IF('Modelo de oferta económica'!I754=0,"","En este capítulo hay alguna partida con precio unitario o partida alzada sin rellenar")</f>
        <v>En este capítulo hay alguna partida con precio unitario o partida alzada sin rellenar</v>
      </c>
    </row>
    <row r="36" spans="2:9" ht="17.399999999999999" customHeight="1" thickBot="1" x14ac:dyDescent="0.45">
      <c r="B36" s="74" t="s">
        <v>354</v>
      </c>
      <c r="C36" s="75"/>
      <c r="D36" s="75"/>
      <c r="E36" s="32" t="str">
        <f>IF(I36="En este capítulo hay alguna partida con precio unitario o partida alzada sin rellenar","Sin importe por errores",+'Modelo de oferta económica'!H760)</f>
        <v>Sin importe por errores</v>
      </c>
      <c r="F36" s="123"/>
      <c r="G36" s="124"/>
      <c r="I36" s="13" t="str">
        <f xml:space="preserve"> IF('Modelo de oferta económica'!I760=0,"","En este capítulo hay alguna partida con precio unitario o partida alzada sin rellenar")</f>
        <v>En este capítulo hay alguna partida con precio unitario o partida alzada sin rellenar</v>
      </c>
    </row>
    <row r="37" spans="2:9" ht="15.75" customHeight="1" thickBot="1" x14ac:dyDescent="0.45">
      <c r="B37" s="14" t="s">
        <v>15</v>
      </c>
      <c r="C37" s="15"/>
      <c r="D37" s="15"/>
      <c r="E37" s="22">
        <f>SUM(E18:E36)</f>
        <v>0</v>
      </c>
      <c r="F37" s="118">
        <v>1618631.93</v>
      </c>
      <c r="G37" s="119"/>
      <c r="I37" s="13" t="str">
        <f xml:space="preserve"> IF(E37&gt;F37,"El precio ofertado supera el Precio Máximo de Licitación, oferta NO ADMISIBLE","")</f>
        <v/>
      </c>
    </row>
    <row r="38" spans="2:9" ht="15" thickBot="1" x14ac:dyDescent="0.35">
      <c r="B38" s="9"/>
      <c r="C38" s="9"/>
      <c r="D38" s="9"/>
      <c r="E38" s="46"/>
      <c r="I38" s="47"/>
    </row>
    <row r="39" spans="2:9" ht="15.75" customHeight="1" thickBot="1" x14ac:dyDescent="0.35">
      <c r="B39" s="96" t="s">
        <v>16</v>
      </c>
      <c r="C39" s="97"/>
      <c r="D39" s="97"/>
      <c r="E39" s="98"/>
      <c r="F39" s="19" t="s">
        <v>17</v>
      </c>
      <c r="G39" s="19" t="s">
        <v>18</v>
      </c>
    </row>
    <row r="40" spans="2:9" ht="15" customHeight="1" thickBot="1" x14ac:dyDescent="0.35">
      <c r="B40" s="99"/>
      <c r="C40" s="100"/>
      <c r="D40" s="100"/>
      <c r="E40" s="101"/>
      <c r="F40" s="30"/>
      <c r="G40" s="30"/>
    </row>
    <row r="41" spans="2:9" ht="40.5" customHeight="1" thickBot="1" x14ac:dyDescent="0.35">
      <c r="B41" s="102" t="s">
        <v>19</v>
      </c>
      <c r="C41" s="103"/>
      <c r="D41" s="103"/>
      <c r="E41" s="103"/>
      <c r="F41" s="103"/>
      <c r="G41" s="104"/>
    </row>
    <row r="42" spans="2:9" ht="34.5" customHeight="1" thickBot="1" x14ac:dyDescent="0.35">
      <c r="B42" s="81" t="s">
        <v>20</v>
      </c>
      <c r="C42" s="82"/>
      <c r="D42" s="83"/>
      <c r="E42" s="21" t="s">
        <v>21</v>
      </c>
      <c r="F42" s="76" t="s">
        <v>22</v>
      </c>
      <c r="G42" s="77"/>
    </row>
    <row r="43" spans="2:9" ht="18" customHeight="1" thickBot="1" x14ac:dyDescent="0.35">
      <c r="B43" s="78"/>
      <c r="C43" s="80"/>
      <c r="D43" s="79"/>
      <c r="E43" s="33"/>
      <c r="F43" s="78"/>
      <c r="G43" s="79"/>
    </row>
    <row r="44" spans="2:9" ht="18" customHeight="1" thickBot="1" x14ac:dyDescent="0.35">
      <c r="B44" s="78"/>
      <c r="C44" s="80"/>
      <c r="D44" s="79"/>
      <c r="E44" s="33"/>
      <c r="F44" s="78"/>
      <c r="G44" s="79"/>
    </row>
    <row r="45" spans="2:9" ht="18" customHeight="1" thickBot="1" x14ac:dyDescent="0.35">
      <c r="B45" s="78"/>
      <c r="C45" s="80"/>
      <c r="D45" s="79"/>
      <c r="E45" s="33"/>
      <c r="F45" s="78"/>
      <c r="G45" s="79"/>
    </row>
    <row r="46" spans="2:9" ht="18" customHeight="1" thickBot="1" x14ac:dyDescent="0.35">
      <c r="B46" s="42"/>
      <c r="C46" s="43"/>
      <c r="D46" s="44"/>
      <c r="E46" s="33"/>
      <c r="F46" s="42"/>
      <c r="G46" s="44"/>
    </row>
    <row r="47" spans="2:9" ht="18" customHeight="1" thickBot="1" x14ac:dyDescent="0.35">
      <c r="B47" s="42"/>
      <c r="C47" s="43"/>
      <c r="D47" s="44"/>
      <c r="E47" s="33"/>
      <c r="F47" s="42"/>
      <c r="G47" s="44"/>
    </row>
    <row r="48" spans="2:9" ht="18" customHeight="1" thickBot="1" x14ac:dyDescent="0.35">
      <c r="B48" s="42"/>
      <c r="C48" s="43"/>
      <c r="D48" s="44"/>
      <c r="E48" s="33"/>
      <c r="F48" s="42"/>
      <c r="G48" s="44"/>
    </row>
    <row r="49" spans="2:10" ht="18" hidden="1" customHeight="1" thickBot="1" x14ac:dyDescent="0.35">
      <c r="B49" s="42"/>
      <c r="C49" s="43"/>
      <c r="D49" s="44"/>
      <c r="E49" s="33"/>
      <c r="F49" s="42"/>
      <c r="G49" s="44"/>
    </row>
    <row r="50" spans="2:10" ht="18" hidden="1" customHeight="1" thickBot="1" x14ac:dyDescent="0.35">
      <c r="B50" s="78"/>
      <c r="C50" s="80"/>
      <c r="D50" s="79"/>
      <c r="E50" s="33"/>
      <c r="F50" s="78"/>
      <c r="G50" s="79"/>
    </row>
    <row r="51" spans="2:10" ht="18" hidden="1" customHeight="1" thickBot="1" x14ac:dyDescent="0.35">
      <c r="B51" s="78"/>
      <c r="C51" s="80"/>
      <c r="D51" s="79"/>
      <c r="E51" s="33"/>
      <c r="F51" s="78"/>
      <c r="G51" s="79"/>
    </row>
    <row r="52" spans="2:10" ht="10.5" customHeight="1" x14ac:dyDescent="0.3">
      <c r="B52" s="39"/>
      <c r="C52" s="39"/>
      <c r="D52" s="39"/>
      <c r="E52" s="40"/>
      <c r="F52" s="39"/>
      <c r="G52" s="39"/>
    </row>
    <row r="53" spans="2:10" ht="16.2" x14ac:dyDescent="0.35">
      <c r="B53" s="84" t="s">
        <v>145</v>
      </c>
      <c r="C53" s="84"/>
      <c r="D53" s="84"/>
      <c r="E53" s="84"/>
      <c r="F53" s="84"/>
      <c r="G53" s="84"/>
      <c r="H53" s="84"/>
    </row>
    <row r="54" spans="2:10" ht="9.75" customHeight="1" x14ac:dyDescent="0.35">
      <c r="B54" s="34"/>
      <c r="C54" s="29"/>
      <c r="D54" s="29"/>
      <c r="E54" s="29"/>
      <c r="F54" s="29"/>
      <c r="G54" s="29"/>
      <c r="H54" s="29"/>
    </row>
    <row r="55" spans="2:10" ht="16.2" x14ac:dyDescent="0.35">
      <c r="B55" s="29"/>
      <c r="C55" s="85"/>
      <c r="D55" s="86"/>
      <c r="E55" s="87"/>
      <c r="F55" s="29"/>
      <c r="G55" s="29"/>
      <c r="H55" s="29"/>
    </row>
    <row r="56" spans="2:10" ht="16.2" x14ac:dyDescent="0.35">
      <c r="B56" s="29"/>
      <c r="C56" s="88"/>
      <c r="D56" s="89"/>
      <c r="E56" s="90"/>
      <c r="F56" s="29"/>
      <c r="G56" s="29"/>
      <c r="H56" s="29"/>
    </row>
    <row r="57" spans="2:10" ht="16.2" x14ac:dyDescent="0.35">
      <c r="B57" s="29"/>
      <c r="C57" s="91"/>
      <c r="D57" s="92"/>
      <c r="E57" s="93"/>
      <c r="F57" s="29"/>
      <c r="G57" s="29"/>
      <c r="H57" s="29"/>
    </row>
    <row r="58" spans="2:10" ht="16.2" x14ac:dyDescent="0.35">
      <c r="B58" s="29"/>
      <c r="C58" s="29"/>
      <c r="D58" s="29"/>
      <c r="E58" s="29"/>
      <c r="F58" s="29"/>
      <c r="G58" s="29"/>
      <c r="H58" s="29"/>
    </row>
    <row r="59" spans="2:10" ht="16.8" thickBot="1" x14ac:dyDescent="0.4">
      <c r="B59" s="29"/>
      <c r="C59" s="29"/>
      <c r="D59" s="29"/>
      <c r="E59" s="29"/>
      <c r="F59" s="29"/>
      <c r="G59" s="29"/>
      <c r="H59" s="29"/>
    </row>
    <row r="60" spans="2:10" ht="27" customHeight="1" thickBot="1" x14ac:dyDescent="0.35">
      <c r="B60" s="62" t="s">
        <v>0</v>
      </c>
      <c r="C60" s="63"/>
      <c r="D60" s="64" t="s">
        <v>46</v>
      </c>
      <c r="E60" s="65"/>
      <c r="F60" s="65"/>
      <c r="G60" s="65"/>
      <c r="H60" s="8">
        <f>SUM(H63,H67)</f>
        <v>0</v>
      </c>
      <c r="I60" s="24">
        <f xml:space="preserve"> COUNTIF(I63:I69,"Es necesario completar el precio de esta partida, introduciendo un valor en la celda en naranja")</f>
        <v>2</v>
      </c>
    </row>
    <row r="61" spans="2:10" ht="9.9" customHeight="1" thickBot="1" x14ac:dyDescent="0.35">
      <c r="D61" s="7"/>
      <c r="E61"/>
      <c r="F61" s="10"/>
      <c r="G61"/>
      <c r="H61" s="1"/>
      <c r="I61" s="25"/>
    </row>
    <row r="62" spans="2:10" ht="15.75" customHeight="1" thickBot="1" x14ac:dyDescent="0.35">
      <c r="B62" s="67" t="s">
        <v>1</v>
      </c>
      <c r="C62" s="68"/>
      <c r="D62" s="68"/>
      <c r="E62" s="68"/>
      <c r="F62" s="11" t="s">
        <v>13</v>
      </c>
      <c r="G62" s="2" t="s">
        <v>3</v>
      </c>
      <c r="H62" s="2" t="s">
        <v>4</v>
      </c>
      <c r="I62" s="25"/>
      <c r="J62" s="26">
        <f>ROUND('Modelo de oferta económica'!F63,2)</f>
        <v>0</v>
      </c>
    </row>
    <row r="63" spans="2:10" ht="15" thickBot="1" x14ac:dyDescent="0.35">
      <c r="B63" s="41" t="s">
        <v>36</v>
      </c>
      <c r="C63" s="3" t="s">
        <v>47</v>
      </c>
      <c r="D63" s="57" t="s">
        <v>150</v>
      </c>
      <c r="E63" s="70"/>
      <c r="F63" s="23"/>
      <c r="G63" s="3">
        <v>1</v>
      </c>
      <c r="H63" s="5">
        <f>ROUND('Modelo de oferta económica'!J62*G63,2)</f>
        <v>0</v>
      </c>
      <c r="I63" s="27" t="str">
        <f>IF(ISBLANK('Modelo de oferta económica'!F63),"Es necesario completar el precio de esta partida, introduciendo un valor en la celda en naranja","")</f>
        <v>Es necesario completar el precio de esta partida, introduciendo un valor en la celda en naranja</v>
      </c>
      <c r="J63" s="28"/>
    </row>
    <row r="64" spans="2:10" ht="36.6" customHeight="1" thickBot="1" x14ac:dyDescent="0.35">
      <c r="B64" s="59" t="s">
        <v>149</v>
      </c>
      <c r="C64" s="60"/>
      <c r="D64" s="60"/>
      <c r="E64" s="60"/>
      <c r="F64" s="60"/>
      <c r="G64" s="60"/>
      <c r="H64" s="61"/>
      <c r="I64" s="25"/>
      <c r="J64" s="28"/>
    </row>
    <row r="65" spans="2:10" ht="9.9" customHeight="1" thickBot="1" x14ac:dyDescent="0.35">
      <c r="D65" s="7"/>
      <c r="E65"/>
      <c r="F65" s="10"/>
      <c r="G65"/>
      <c r="H65" s="1"/>
      <c r="I65" s="25"/>
      <c r="J65" s="28"/>
    </row>
    <row r="66" spans="2:10" ht="15.75" customHeight="1" thickBot="1" x14ac:dyDescent="0.35">
      <c r="B66" s="67" t="s">
        <v>1</v>
      </c>
      <c r="C66" s="68"/>
      <c r="D66" s="68"/>
      <c r="E66" s="68"/>
      <c r="F66" s="11" t="s">
        <v>2</v>
      </c>
      <c r="G66" s="2" t="s">
        <v>3</v>
      </c>
      <c r="H66" s="2" t="s">
        <v>4</v>
      </c>
      <c r="I66" s="25"/>
      <c r="J66" s="26">
        <f>ROUND('Modelo de oferta económica'!F67,2)</f>
        <v>0</v>
      </c>
    </row>
    <row r="67" spans="2:10" ht="15" thickBot="1" x14ac:dyDescent="0.35">
      <c r="B67" s="41" t="s">
        <v>37</v>
      </c>
      <c r="C67" s="3" t="s">
        <v>6</v>
      </c>
      <c r="D67" s="57" t="s">
        <v>151</v>
      </c>
      <c r="E67" s="70"/>
      <c r="F67" s="23"/>
      <c r="G67" s="6">
        <v>1</v>
      </c>
      <c r="H67" s="5">
        <f>ROUND('Modelo de oferta económica'!J66*G67,2)</f>
        <v>0</v>
      </c>
      <c r="I67" s="27" t="str">
        <f>IF(ISBLANK('Modelo de oferta económica'!F67),"Es necesario completar el precio de esta partida, introduciendo un valor en la celda en naranja","")</f>
        <v>Es necesario completar el precio de esta partida, introduciendo un valor en la celda en naranja</v>
      </c>
      <c r="J67" s="28"/>
    </row>
    <row r="68" spans="2:10" ht="24.75" customHeight="1" thickBot="1" x14ac:dyDescent="0.35">
      <c r="B68" s="59" t="s">
        <v>152</v>
      </c>
      <c r="C68" s="60"/>
      <c r="D68" s="60"/>
      <c r="E68" s="60"/>
      <c r="F68" s="60"/>
      <c r="G68" s="60"/>
      <c r="H68" s="61"/>
      <c r="I68" s="25"/>
      <c r="J68" s="28"/>
    </row>
    <row r="69" spans="2:10" ht="9.9" customHeight="1" thickBot="1" x14ac:dyDescent="0.35">
      <c r="D69" s="7"/>
      <c r="E69"/>
      <c r="F69" s="10"/>
      <c r="G69"/>
      <c r="H69" s="1"/>
      <c r="I69" s="25"/>
      <c r="J69" s="28"/>
    </row>
    <row r="70" spans="2:10" ht="27.75" customHeight="1" thickBot="1" x14ac:dyDescent="0.35">
      <c r="B70" s="62" t="s">
        <v>7</v>
      </c>
      <c r="C70" s="63"/>
      <c r="D70" s="64" t="s">
        <v>153</v>
      </c>
      <c r="E70" s="65"/>
      <c r="F70" s="65"/>
      <c r="G70" s="65"/>
      <c r="H70" s="8">
        <f>+H73</f>
        <v>0</v>
      </c>
      <c r="I70" s="24">
        <f xml:space="preserve"> COUNTIF(I73:I75,"Es necesario completar el precio de esta partida, introduciendo un valor en la celda en naranja")</f>
        <v>1</v>
      </c>
      <c r="J70" s="28"/>
    </row>
    <row r="71" spans="2:10" ht="9.9" customHeight="1" thickBot="1" x14ac:dyDescent="0.35">
      <c r="E71"/>
      <c r="F71" s="10"/>
      <c r="G71"/>
      <c r="H71" s="1"/>
      <c r="J71" s="28"/>
    </row>
    <row r="72" spans="2:10" ht="15.75" customHeight="1" thickBot="1" x14ac:dyDescent="0.35">
      <c r="B72" s="67" t="s">
        <v>1</v>
      </c>
      <c r="C72" s="68"/>
      <c r="D72" s="68"/>
      <c r="E72" s="68"/>
      <c r="F72" s="11" t="s">
        <v>2</v>
      </c>
      <c r="G72" s="2" t="s">
        <v>3</v>
      </c>
      <c r="H72" s="2" t="s">
        <v>4</v>
      </c>
      <c r="I72" s="25"/>
      <c r="J72" s="26">
        <f>ROUND(F73,2)</f>
        <v>0</v>
      </c>
    </row>
    <row r="73" spans="2:10" ht="15" thickBot="1" x14ac:dyDescent="0.35">
      <c r="B73" s="41" t="s">
        <v>38</v>
      </c>
      <c r="C73" s="3" t="s">
        <v>6</v>
      </c>
      <c r="D73" s="57" t="s">
        <v>154</v>
      </c>
      <c r="E73" s="70"/>
      <c r="F73" s="23"/>
      <c r="G73" s="6">
        <v>1</v>
      </c>
      <c r="H73" s="5">
        <f>ROUND(J72*G73,2)</f>
        <v>0</v>
      </c>
      <c r="I73" s="27" t="str">
        <f>IF(ISBLANK('Modelo de oferta económica'!F73),"Es necesario completar el precio de esta partida, introduciendo un valor en la celda en naranja","")</f>
        <v>Es necesario completar el precio de esta partida, introduciendo un valor en la celda en naranja</v>
      </c>
      <c r="J73" s="28"/>
    </row>
    <row r="74" spans="2:10" ht="25.5" customHeight="1" thickBot="1" x14ac:dyDescent="0.35">
      <c r="B74" s="59" t="s">
        <v>155</v>
      </c>
      <c r="C74" s="60"/>
      <c r="D74" s="60"/>
      <c r="E74" s="60"/>
      <c r="F74" s="60"/>
      <c r="G74" s="60"/>
      <c r="H74" s="61"/>
      <c r="J74" s="28"/>
    </row>
    <row r="75" spans="2:10" ht="9.9" customHeight="1" thickBot="1" x14ac:dyDescent="0.35">
      <c r="J75" s="28"/>
    </row>
    <row r="76" spans="2:10" ht="27.75" customHeight="1" thickBot="1" x14ac:dyDescent="0.35">
      <c r="B76" s="62" t="s">
        <v>8</v>
      </c>
      <c r="C76" s="63"/>
      <c r="D76" s="64" t="s">
        <v>156</v>
      </c>
      <c r="E76" s="65"/>
      <c r="F76" s="65"/>
      <c r="G76" s="65"/>
      <c r="H76" s="8">
        <f>+H79+H83+H87+H91+H95+H99+H103+H107+H111+H115+H119</f>
        <v>0</v>
      </c>
      <c r="I76" s="24">
        <f xml:space="preserve"> COUNTIF(I79:I121,"Es necesario completar el precio de esta partida, introduciendo un valor en la celda en naranja")</f>
        <v>11</v>
      </c>
      <c r="J76" s="28"/>
    </row>
    <row r="77" spans="2:10" ht="9.9" customHeight="1" thickBot="1" x14ac:dyDescent="0.35">
      <c r="D77">
        <v>1</v>
      </c>
      <c r="E77"/>
      <c r="F77" s="10"/>
      <c r="G77"/>
      <c r="H77" s="1"/>
      <c r="J77" s="28"/>
    </row>
    <row r="78" spans="2:10" ht="15.75" customHeight="1" thickBot="1" x14ac:dyDescent="0.35">
      <c r="B78" s="67" t="s">
        <v>1</v>
      </c>
      <c r="C78" s="68"/>
      <c r="D78" s="68"/>
      <c r="E78" s="68"/>
      <c r="F78" s="11" t="s">
        <v>2</v>
      </c>
      <c r="G78" s="2" t="s">
        <v>3</v>
      </c>
      <c r="H78" s="2" t="s">
        <v>4</v>
      </c>
      <c r="I78" s="25"/>
      <c r="J78" s="26">
        <f>ROUND(F79,2)</f>
        <v>0</v>
      </c>
    </row>
    <row r="79" spans="2:10" ht="15" thickBot="1" x14ac:dyDescent="0.35">
      <c r="B79" s="41" t="s">
        <v>39</v>
      </c>
      <c r="C79" s="3" t="s">
        <v>5</v>
      </c>
      <c r="D79" s="57" t="s">
        <v>157</v>
      </c>
      <c r="E79" s="70"/>
      <c r="F79" s="23"/>
      <c r="G79" s="45">
        <v>52</v>
      </c>
      <c r="H79" s="5">
        <f>ROUND(J78*G79,2)</f>
        <v>0</v>
      </c>
      <c r="I79" s="27" t="str">
        <f>IF(ISBLANK('Modelo de oferta económica'!F79),"Es necesario completar el precio de esta partida, introduciendo un valor en la celda en naranja","")</f>
        <v>Es necesario completar el precio de esta partida, introduciendo un valor en la celda en naranja</v>
      </c>
      <c r="J79" s="28"/>
    </row>
    <row r="80" spans="2:10" ht="15" thickBot="1" x14ac:dyDescent="0.35">
      <c r="B80" s="59" t="s">
        <v>158</v>
      </c>
      <c r="C80" s="60"/>
      <c r="D80" s="60"/>
      <c r="E80" s="60"/>
      <c r="F80" s="60"/>
      <c r="G80" s="60"/>
      <c r="H80" s="61"/>
      <c r="J80" s="28"/>
    </row>
    <row r="81" spans="2:10" ht="9.9" customHeight="1" thickBot="1" x14ac:dyDescent="0.35">
      <c r="D81" s="7"/>
      <c r="E81"/>
      <c r="F81" s="10"/>
      <c r="G81"/>
      <c r="H81" s="4"/>
      <c r="J81" s="28"/>
    </row>
    <row r="82" spans="2:10" ht="15.75" customHeight="1" thickBot="1" x14ac:dyDescent="0.35">
      <c r="B82" s="67" t="s">
        <v>1</v>
      </c>
      <c r="C82" s="68"/>
      <c r="D82" s="68"/>
      <c r="E82" s="68"/>
      <c r="F82" s="11" t="s">
        <v>2</v>
      </c>
      <c r="G82" s="2" t="s">
        <v>3</v>
      </c>
      <c r="H82" s="2" t="s">
        <v>4</v>
      </c>
      <c r="I82" s="25"/>
      <c r="J82" s="26">
        <f>ROUND(F83,2)</f>
        <v>0</v>
      </c>
    </row>
    <row r="83" spans="2:10" ht="21.75" customHeight="1" thickBot="1" x14ac:dyDescent="0.35">
      <c r="B83" s="41" t="s">
        <v>40</v>
      </c>
      <c r="C83" s="3" t="s">
        <v>6</v>
      </c>
      <c r="D83" s="57" t="s">
        <v>159</v>
      </c>
      <c r="E83" s="70"/>
      <c r="F83" s="23"/>
      <c r="G83" s="6">
        <v>2</v>
      </c>
      <c r="H83" s="5">
        <f>ROUND(J82*G83,2)</f>
        <v>0</v>
      </c>
      <c r="I83" s="27" t="str">
        <f>IF(ISBLANK('Modelo de oferta económica'!F83),"Es necesario completar el precio de esta partida, introduciendo un valor en la celda en naranja","")</f>
        <v>Es necesario completar el precio de esta partida, introduciendo un valor en la celda en naranja</v>
      </c>
      <c r="J83" s="28"/>
    </row>
    <row r="84" spans="2:10" ht="28.2" customHeight="1" thickBot="1" x14ac:dyDescent="0.35">
      <c r="B84" s="59" t="s">
        <v>160</v>
      </c>
      <c r="C84" s="60"/>
      <c r="D84" s="60"/>
      <c r="E84" s="60"/>
      <c r="F84" s="60"/>
      <c r="G84" s="60"/>
      <c r="H84" s="61"/>
      <c r="J84" s="28"/>
    </row>
    <row r="85" spans="2:10" ht="9.9" customHeight="1" thickBot="1" x14ac:dyDescent="0.35">
      <c r="D85" s="7"/>
      <c r="E85"/>
      <c r="F85" s="10"/>
      <c r="G85"/>
      <c r="H85" s="1"/>
      <c r="J85" s="28"/>
    </row>
    <row r="86" spans="2:10" ht="15.75" customHeight="1" thickBot="1" x14ac:dyDescent="0.35">
      <c r="B86" s="67" t="s">
        <v>1</v>
      </c>
      <c r="C86" s="68"/>
      <c r="D86" s="68"/>
      <c r="E86" s="68"/>
      <c r="F86" s="11" t="s">
        <v>2</v>
      </c>
      <c r="G86" s="2" t="s">
        <v>3</v>
      </c>
      <c r="H86" s="2" t="s">
        <v>4</v>
      </c>
      <c r="I86" s="25"/>
      <c r="J86" s="26">
        <f>ROUND(F87,2)</f>
        <v>0</v>
      </c>
    </row>
    <row r="87" spans="2:10" ht="15" thickBot="1" x14ac:dyDescent="0.35">
      <c r="B87" s="41" t="s">
        <v>41</v>
      </c>
      <c r="C87" s="3" t="s">
        <v>6</v>
      </c>
      <c r="D87" s="57" t="s">
        <v>161</v>
      </c>
      <c r="E87" s="70"/>
      <c r="F87" s="23"/>
      <c r="G87" s="6">
        <v>1</v>
      </c>
      <c r="H87" s="5">
        <f>ROUND(J86*G87,2)</f>
        <v>0</v>
      </c>
      <c r="I87" s="27" t="str">
        <f>IF(ISBLANK('Modelo de oferta económica'!F87),"Es necesario completar el precio de esta partida, introduciendo un valor en la celda en naranja","")</f>
        <v>Es necesario completar el precio de esta partida, introduciendo un valor en la celda en naranja</v>
      </c>
      <c r="J87" s="28"/>
    </row>
    <row r="88" spans="2:10" ht="23.25" customHeight="1" thickBot="1" x14ac:dyDescent="0.35">
      <c r="B88" s="59" t="s">
        <v>162</v>
      </c>
      <c r="C88" s="60"/>
      <c r="D88" s="60"/>
      <c r="E88" s="60"/>
      <c r="F88" s="60"/>
      <c r="G88" s="60"/>
      <c r="H88" s="61"/>
      <c r="J88" s="28"/>
    </row>
    <row r="89" spans="2:10" ht="9.9" customHeight="1" thickBot="1" x14ac:dyDescent="0.35">
      <c r="D89" s="7"/>
      <c r="E89"/>
      <c r="F89" s="10"/>
      <c r="G89"/>
      <c r="H89" s="1"/>
      <c r="J89" s="28"/>
    </row>
    <row r="90" spans="2:10" ht="15.75" customHeight="1" thickBot="1" x14ac:dyDescent="0.35">
      <c r="B90" s="67" t="s">
        <v>1</v>
      </c>
      <c r="C90" s="68"/>
      <c r="D90" s="68"/>
      <c r="E90" s="68"/>
      <c r="F90" s="11" t="s">
        <v>2</v>
      </c>
      <c r="G90" s="2" t="s">
        <v>3</v>
      </c>
      <c r="H90" s="2" t="s">
        <v>4</v>
      </c>
      <c r="I90" s="25"/>
      <c r="J90" s="26">
        <f t="shared" ref="J90" si="0">ROUND(F91,2)</f>
        <v>0</v>
      </c>
    </row>
    <row r="91" spans="2:10" ht="15" thickBot="1" x14ac:dyDescent="0.35">
      <c r="B91" s="41" t="s">
        <v>49</v>
      </c>
      <c r="C91" s="3" t="s">
        <v>163</v>
      </c>
      <c r="D91" s="57" t="s">
        <v>164</v>
      </c>
      <c r="E91" s="70"/>
      <c r="F91" s="23"/>
      <c r="G91" s="6">
        <v>175.2</v>
      </c>
      <c r="H91" s="5">
        <f t="shared" ref="H91" si="1">ROUND(J90*G91,2)</f>
        <v>0</v>
      </c>
      <c r="I91" s="27" t="str">
        <f>IF(ISBLANK('Modelo de oferta económica'!F91),"Es necesario completar el precio de esta partida, introduciendo un valor en la celda en naranja","")</f>
        <v>Es necesario completar el precio de esta partida, introduciendo un valor en la celda en naranja</v>
      </c>
      <c r="J91" s="28"/>
    </row>
    <row r="92" spans="2:10" ht="27.75" customHeight="1" thickBot="1" x14ac:dyDescent="0.35">
      <c r="B92" s="59" t="s">
        <v>165</v>
      </c>
      <c r="C92" s="60"/>
      <c r="D92" s="60"/>
      <c r="E92" s="60"/>
      <c r="F92" s="60"/>
      <c r="G92" s="60"/>
      <c r="H92" s="61"/>
      <c r="J92" s="28"/>
    </row>
    <row r="93" spans="2:10" ht="9.9" customHeight="1" thickBot="1" x14ac:dyDescent="0.35">
      <c r="D93" s="7"/>
      <c r="E93"/>
      <c r="F93" s="10"/>
      <c r="G93"/>
      <c r="H93" s="1"/>
      <c r="J93" s="28"/>
    </row>
    <row r="94" spans="2:10" ht="15.75" customHeight="1" thickBot="1" x14ac:dyDescent="0.35">
      <c r="B94" s="67" t="s">
        <v>1</v>
      </c>
      <c r="C94" s="68"/>
      <c r="D94" s="68"/>
      <c r="E94" s="68"/>
      <c r="F94" s="11" t="s">
        <v>2</v>
      </c>
      <c r="G94" s="2" t="s">
        <v>3</v>
      </c>
      <c r="H94" s="2" t="s">
        <v>4</v>
      </c>
      <c r="I94" s="25"/>
      <c r="J94" s="26">
        <f t="shared" ref="J94" si="2">ROUND(F95,2)</f>
        <v>0</v>
      </c>
    </row>
    <row r="95" spans="2:10" ht="15" thickBot="1" x14ac:dyDescent="0.35">
      <c r="B95" s="41" t="s">
        <v>51</v>
      </c>
      <c r="C95" s="3" t="s">
        <v>166</v>
      </c>
      <c r="D95" s="57" t="s">
        <v>167</v>
      </c>
      <c r="E95" s="70"/>
      <c r="F95" s="23"/>
      <c r="G95" s="6">
        <v>42.4</v>
      </c>
      <c r="H95" s="5">
        <f t="shared" ref="H95" si="3">ROUND(J94*G95,2)</f>
        <v>0</v>
      </c>
      <c r="I95" s="27" t="str">
        <f>IF(ISBLANK('Modelo de oferta económica'!F95),"Es necesario completar el precio de esta partida, introduciendo un valor en la celda en naranja","")</f>
        <v>Es necesario completar el precio de esta partida, introduciendo un valor en la celda en naranja</v>
      </c>
      <c r="J95" s="28"/>
    </row>
    <row r="96" spans="2:10" ht="15" thickBot="1" x14ac:dyDescent="0.35">
      <c r="B96" s="59" t="s">
        <v>168</v>
      </c>
      <c r="C96" s="60"/>
      <c r="D96" s="60"/>
      <c r="E96" s="60"/>
      <c r="F96" s="60"/>
      <c r="G96" s="60"/>
      <c r="H96" s="61"/>
      <c r="J96" s="28"/>
    </row>
    <row r="97" spans="2:10" ht="9.9" customHeight="1" thickBot="1" x14ac:dyDescent="0.35">
      <c r="D97" s="7"/>
      <c r="E97"/>
      <c r="F97" s="10"/>
      <c r="G97"/>
      <c r="H97" s="1"/>
      <c r="J97" s="28"/>
    </row>
    <row r="98" spans="2:10" ht="15.75" customHeight="1" thickBot="1" x14ac:dyDescent="0.35">
      <c r="B98" s="67" t="s">
        <v>1</v>
      </c>
      <c r="C98" s="68"/>
      <c r="D98" s="68"/>
      <c r="E98" s="68"/>
      <c r="F98" s="11" t="s">
        <v>2</v>
      </c>
      <c r="G98" s="2" t="s">
        <v>3</v>
      </c>
      <c r="H98" s="2" t="s">
        <v>4</v>
      </c>
      <c r="I98" s="25"/>
      <c r="J98" s="26">
        <f t="shared" ref="J98" si="4">ROUND(F99,2)</f>
        <v>0</v>
      </c>
    </row>
    <row r="99" spans="2:10" ht="15" thickBot="1" x14ac:dyDescent="0.35">
      <c r="B99" s="41" t="s">
        <v>52</v>
      </c>
      <c r="C99" s="3" t="s">
        <v>5</v>
      </c>
      <c r="D99" s="57" t="s">
        <v>169</v>
      </c>
      <c r="E99" s="70"/>
      <c r="F99" s="23"/>
      <c r="G99" s="6">
        <v>11</v>
      </c>
      <c r="H99" s="5">
        <f t="shared" ref="H99" si="5">ROUND(J98*G99,2)</f>
        <v>0</v>
      </c>
      <c r="I99" s="27" t="str">
        <f>IF(ISBLANK('Modelo de oferta económica'!F99),"Es necesario completar el precio de esta partida, introduciendo un valor en la celda en naranja","")</f>
        <v>Es necesario completar el precio de esta partida, introduciendo un valor en la celda en naranja</v>
      </c>
      <c r="J99" s="28"/>
    </row>
    <row r="100" spans="2:10" ht="23.25" customHeight="1" thickBot="1" x14ac:dyDescent="0.35">
      <c r="B100" s="59" t="s">
        <v>170</v>
      </c>
      <c r="C100" s="60"/>
      <c r="D100" s="60"/>
      <c r="E100" s="60"/>
      <c r="F100" s="60"/>
      <c r="G100" s="60"/>
      <c r="H100" s="61"/>
      <c r="J100" s="28"/>
    </row>
    <row r="101" spans="2:10" ht="9.9" customHeight="1" thickBot="1" x14ac:dyDescent="0.35">
      <c r="D101" s="7"/>
      <c r="E101"/>
      <c r="F101" s="10"/>
      <c r="G101"/>
      <c r="H101" s="1"/>
      <c r="J101" s="28"/>
    </row>
    <row r="102" spans="2:10" ht="15.75" customHeight="1" thickBot="1" x14ac:dyDescent="0.35">
      <c r="B102" s="67"/>
      <c r="C102" s="68"/>
      <c r="D102" s="68"/>
      <c r="E102" s="68"/>
      <c r="F102" s="11" t="s">
        <v>2</v>
      </c>
      <c r="G102" s="2" t="s">
        <v>3</v>
      </c>
      <c r="H102" s="2" t="s">
        <v>4</v>
      </c>
      <c r="I102" s="25"/>
      <c r="J102" s="26">
        <f t="shared" ref="J102" si="6">ROUND(F103,2)</f>
        <v>0</v>
      </c>
    </row>
    <row r="103" spans="2:10" ht="15" thickBot="1" x14ac:dyDescent="0.35">
      <c r="B103" s="41" t="s">
        <v>54</v>
      </c>
      <c r="C103" s="3" t="s">
        <v>5</v>
      </c>
      <c r="D103" s="57" t="s">
        <v>171</v>
      </c>
      <c r="E103" s="70"/>
      <c r="F103" s="23"/>
      <c r="G103" s="6">
        <v>17.5</v>
      </c>
      <c r="H103" s="5">
        <f t="shared" ref="H103" si="7">ROUND(J102*G103,2)</f>
        <v>0</v>
      </c>
      <c r="I103" s="27" t="str">
        <f>IF(ISBLANK('Modelo de oferta económica'!F103),"Es necesario completar el precio de esta partida, introduciendo un valor en la celda en naranja","")</f>
        <v>Es necesario completar el precio de esta partida, introduciendo un valor en la celda en naranja</v>
      </c>
      <c r="J103" s="28"/>
    </row>
    <row r="104" spans="2:10" ht="48" customHeight="1" thickBot="1" x14ac:dyDescent="0.35">
      <c r="B104" s="59" t="s">
        <v>172</v>
      </c>
      <c r="C104" s="60"/>
      <c r="D104" s="60"/>
      <c r="E104" s="60"/>
      <c r="F104" s="60"/>
      <c r="G104" s="60"/>
      <c r="H104" s="61"/>
      <c r="J104" s="28"/>
    </row>
    <row r="105" spans="2:10" ht="9.9" customHeight="1" thickBot="1" x14ac:dyDescent="0.35">
      <c r="D105" s="7"/>
      <c r="E105"/>
      <c r="F105" s="10"/>
      <c r="G105"/>
      <c r="H105" s="1"/>
      <c r="J105" s="28"/>
    </row>
    <row r="106" spans="2:10" ht="15.75" customHeight="1" thickBot="1" x14ac:dyDescent="0.35">
      <c r="B106" s="67" t="s">
        <v>1</v>
      </c>
      <c r="C106" s="68"/>
      <c r="D106" s="68"/>
      <c r="E106" s="68"/>
      <c r="F106" s="11" t="s">
        <v>2</v>
      </c>
      <c r="G106" s="2" t="s">
        <v>3</v>
      </c>
      <c r="H106" s="2" t="s">
        <v>4</v>
      </c>
      <c r="I106" s="25"/>
      <c r="J106" s="26">
        <f t="shared" ref="J106" si="8">ROUND(F107,2)</f>
        <v>0</v>
      </c>
    </row>
    <row r="107" spans="2:10" ht="15" thickBot="1" x14ac:dyDescent="0.35">
      <c r="B107" s="41" t="s">
        <v>55</v>
      </c>
      <c r="C107" s="3" t="s">
        <v>6</v>
      </c>
      <c r="D107" s="57" t="s">
        <v>173</v>
      </c>
      <c r="E107" s="70"/>
      <c r="F107" s="23"/>
      <c r="G107" s="6">
        <v>2</v>
      </c>
      <c r="H107" s="5">
        <f t="shared" ref="H107" si="9">ROUND(J106*G107,2)</f>
        <v>0</v>
      </c>
      <c r="I107" s="27" t="str">
        <f>IF(ISBLANK('Modelo de oferta económica'!F107),"Es necesario completar el precio de esta partida, introduciendo un valor en la celda en naranja","")</f>
        <v>Es necesario completar el precio de esta partida, introduciendo un valor en la celda en naranja</v>
      </c>
      <c r="J107" s="28"/>
    </row>
    <row r="108" spans="2:10" ht="34.799999999999997" customHeight="1" thickBot="1" x14ac:dyDescent="0.35">
      <c r="B108" s="59" t="s">
        <v>174</v>
      </c>
      <c r="C108" s="60"/>
      <c r="D108" s="60"/>
      <c r="E108" s="60"/>
      <c r="F108" s="60"/>
      <c r="G108" s="60"/>
      <c r="H108" s="61"/>
      <c r="J108" s="28"/>
    </row>
    <row r="109" spans="2:10" ht="9.9" customHeight="1" thickBot="1" x14ac:dyDescent="0.35">
      <c r="D109" s="7"/>
      <c r="E109"/>
      <c r="F109" s="10"/>
      <c r="G109"/>
      <c r="H109" s="1"/>
      <c r="J109" s="28"/>
    </row>
    <row r="110" spans="2:10" ht="15.75" customHeight="1" thickBot="1" x14ac:dyDescent="0.35">
      <c r="B110" s="67" t="s">
        <v>1</v>
      </c>
      <c r="C110" s="68"/>
      <c r="D110" s="68"/>
      <c r="E110" s="68"/>
      <c r="F110" s="11" t="s">
        <v>2</v>
      </c>
      <c r="G110" s="2" t="s">
        <v>3</v>
      </c>
      <c r="H110" s="2" t="s">
        <v>4</v>
      </c>
      <c r="I110" s="25"/>
      <c r="J110" s="26">
        <f>ROUND(F111,2)</f>
        <v>0</v>
      </c>
    </row>
    <row r="111" spans="2:10" ht="15" thickBot="1" x14ac:dyDescent="0.35">
      <c r="B111" s="41" t="s">
        <v>175</v>
      </c>
      <c r="C111" s="3" t="s">
        <v>142</v>
      </c>
      <c r="D111" s="57" t="s">
        <v>176</v>
      </c>
      <c r="E111" s="70"/>
      <c r="F111" s="23"/>
      <c r="G111" s="6">
        <v>42.4</v>
      </c>
      <c r="H111" s="5">
        <f t="shared" ref="H111" si="10">ROUND(J110*G111,2)</f>
        <v>0</v>
      </c>
      <c r="I111" s="27" t="str">
        <f>IF(ISBLANK('Modelo de oferta económica'!F111),"Es necesario completar el precio de esta partida, introduciendo un valor en la celda en naranja","")</f>
        <v>Es necesario completar el precio de esta partida, introduciendo un valor en la celda en naranja</v>
      </c>
      <c r="J111" s="28"/>
    </row>
    <row r="112" spans="2:10" ht="33.6" customHeight="1" thickBot="1" x14ac:dyDescent="0.35">
      <c r="B112" s="59" t="s">
        <v>259</v>
      </c>
      <c r="C112" s="60"/>
      <c r="D112" s="60"/>
      <c r="E112" s="60"/>
      <c r="F112" s="60"/>
      <c r="G112" s="60"/>
      <c r="H112" s="61"/>
      <c r="J112" s="28"/>
    </row>
    <row r="113" spans="2:10" ht="9.9" customHeight="1" thickBot="1" x14ac:dyDescent="0.35">
      <c r="D113" s="7"/>
      <c r="E113"/>
      <c r="F113" s="10"/>
      <c r="G113"/>
      <c r="H113" s="1"/>
      <c r="J113" s="28"/>
    </row>
    <row r="114" spans="2:10" ht="15.75" customHeight="1" thickBot="1" x14ac:dyDescent="0.35">
      <c r="B114" s="67" t="s">
        <v>1</v>
      </c>
      <c r="C114" s="68"/>
      <c r="D114" s="68"/>
      <c r="E114" s="68"/>
      <c r="F114" s="11" t="s">
        <v>2</v>
      </c>
      <c r="G114" s="2" t="s">
        <v>3</v>
      </c>
      <c r="H114" s="2" t="s">
        <v>4</v>
      </c>
      <c r="I114" s="25"/>
      <c r="J114" s="26">
        <f t="shared" ref="J114" si="11">ROUND(F115,2)</f>
        <v>0</v>
      </c>
    </row>
    <row r="115" spans="2:10" ht="15" thickBot="1" x14ac:dyDescent="0.35">
      <c r="B115" s="41" t="s">
        <v>177</v>
      </c>
      <c r="C115" s="3" t="s">
        <v>5</v>
      </c>
      <c r="D115" s="57" t="s">
        <v>493</v>
      </c>
      <c r="E115" s="70"/>
      <c r="F115" s="23"/>
      <c r="G115" s="6">
        <v>52</v>
      </c>
      <c r="H115" s="5">
        <f t="shared" ref="H115" si="12">ROUND(J114*G115,2)</f>
        <v>0</v>
      </c>
      <c r="I115" s="27" t="str">
        <f>IF(ISBLANK('Modelo de oferta económica'!F115),"Es necesario completar el precio de esta partida, introduciendo un valor en la celda en naranja","")</f>
        <v>Es necesario completar el precio de esta partida, introduciendo un valor en la celda en naranja</v>
      </c>
      <c r="J115" s="28"/>
    </row>
    <row r="116" spans="2:10" ht="15" thickBot="1" x14ac:dyDescent="0.35">
      <c r="B116" s="59" t="s">
        <v>178</v>
      </c>
      <c r="C116" s="60"/>
      <c r="D116" s="60"/>
      <c r="E116" s="60"/>
      <c r="F116" s="60"/>
      <c r="G116" s="60"/>
      <c r="H116" s="61"/>
      <c r="J116" s="28"/>
    </row>
    <row r="117" spans="2:10" ht="9.9" customHeight="1" thickBot="1" x14ac:dyDescent="0.35">
      <c r="D117" s="7"/>
      <c r="E117"/>
      <c r="F117" s="10"/>
      <c r="G117"/>
      <c r="H117" s="1"/>
      <c r="J117" s="28"/>
    </row>
    <row r="118" spans="2:10" ht="15.75" customHeight="1" thickBot="1" x14ac:dyDescent="0.35">
      <c r="B118" s="67" t="s">
        <v>1</v>
      </c>
      <c r="C118" s="68"/>
      <c r="D118" s="68"/>
      <c r="E118" s="68"/>
      <c r="F118" s="11" t="s">
        <v>2</v>
      </c>
      <c r="G118" s="2" t="s">
        <v>3</v>
      </c>
      <c r="H118" s="2" t="s">
        <v>4</v>
      </c>
      <c r="I118" s="25"/>
      <c r="J118" s="26">
        <f t="shared" ref="J118" si="13">ROUND(F119,2)</f>
        <v>0</v>
      </c>
    </row>
    <row r="119" spans="2:10" ht="15" thickBot="1" x14ac:dyDescent="0.35">
      <c r="B119" s="41" t="s">
        <v>179</v>
      </c>
      <c r="C119" s="3" t="s">
        <v>180</v>
      </c>
      <c r="D119" s="57" t="s">
        <v>181</v>
      </c>
      <c r="E119" s="70"/>
      <c r="F119" s="23"/>
      <c r="G119" s="6">
        <v>175.2</v>
      </c>
      <c r="H119" s="5">
        <f t="shared" ref="H119" si="14">ROUND(J118*G119,2)</f>
        <v>0</v>
      </c>
      <c r="I119" s="27" t="str">
        <f>IF(ISBLANK('Modelo de oferta económica'!F119),"Es necesario completar el precio de esta partida, introduciendo un valor en la celda en naranja","")</f>
        <v>Es necesario completar el precio de esta partida, introduciendo un valor en la celda en naranja</v>
      </c>
      <c r="J119" s="28"/>
    </row>
    <row r="120" spans="2:10" ht="15" thickBot="1" x14ac:dyDescent="0.35">
      <c r="B120" s="59" t="s">
        <v>182</v>
      </c>
      <c r="C120" s="60"/>
      <c r="D120" s="60"/>
      <c r="E120" s="60"/>
      <c r="F120" s="60"/>
      <c r="G120" s="60"/>
      <c r="H120" s="61"/>
      <c r="J120" s="28"/>
    </row>
    <row r="121" spans="2:10" ht="9.9" customHeight="1" thickBot="1" x14ac:dyDescent="0.35">
      <c r="D121" s="7"/>
      <c r="E121"/>
      <c r="F121" s="10"/>
      <c r="G121"/>
      <c r="H121" s="1"/>
      <c r="J121" s="28"/>
    </row>
    <row r="122" spans="2:10" ht="27" customHeight="1" thickBot="1" x14ac:dyDescent="0.35">
      <c r="B122" s="62" t="s">
        <v>53</v>
      </c>
      <c r="C122" s="63"/>
      <c r="D122" s="64" t="s">
        <v>183</v>
      </c>
      <c r="E122" s="65"/>
      <c r="F122" s="65"/>
      <c r="G122" s="65"/>
      <c r="H122" s="8">
        <f>+H125+H129+H133+H137+H141+H145+H149+H153+H157+H161+H165+H169+H173+H177+H181+H185+H189+H193+H197+H201+H205+H209+H213+H217+H221</f>
        <v>0</v>
      </c>
      <c r="I122" s="24">
        <f xml:space="preserve"> COUNTIF(I125:I223,"Es necesario completar el precio de esta partida, introduciendo un valor en la celda en naranja")</f>
        <v>25</v>
      </c>
    </row>
    <row r="123" spans="2:10" ht="9.9" customHeight="1" thickBot="1" x14ac:dyDescent="0.35">
      <c r="E123"/>
      <c r="F123" s="10"/>
      <c r="G123"/>
      <c r="H123" s="1"/>
    </row>
    <row r="124" spans="2:10" ht="15.75" customHeight="1" thickBot="1" x14ac:dyDescent="0.35">
      <c r="B124" s="67" t="s">
        <v>1</v>
      </c>
      <c r="C124" s="68"/>
      <c r="D124" s="68"/>
      <c r="E124" s="68"/>
      <c r="F124" s="11" t="s">
        <v>64</v>
      </c>
      <c r="G124" s="2" t="s">
        <v>3</v>
      </c>
      <c r="H124" s="2" t="s">
        <v>4</v>
      </c>
      <c r="I124" s="25"/>
      <c r="J124" s="26">
        <f>ROUND(F125,2)</f>
        <v>0</v>
      </c>
    </row>
    <row r="125" spans="2:10" ht="24" customHeight="1" thickBot="1" x14ac:dyDescent="0.35">
      <c r="B125" s="41" t="s">
        <v>56</v>
      </c>
      <c r="C125" s="3" t="s">
        <v>47</v>
      </c>
      <c r="D125" s="57" t="s">
        <v>184</v>
      </c>
      <c r="E125" s="70"/>
      <c r="F125" s="23"/>
      <c r="G125" s="3">
        <v>1</v>
      </c>
      <c r="H125" s="5">
        <f>ROUND(J124*G125,2)</f>
        <v>0</v>
      </c>
      <c r="I125" s="27" t="str">
        <f>IF(ISBLANK('Modelo de oferta económica'!F125),"Es necesario completar el precio de esta partida, introduciendo un valor en la celda en naranja","")</f>
        <v>Es necesario completar el precio de esta partida, introduciendo un valor en la celda en naranja</v>
      </c>
    </row>
    <row r="126" spans="2:10" ht="36.6" customHeight="1" thickBot="1" x14ac:dyDescent="0.35">
      <c r="B126" s="71" t="s">
        <v>185</v>
      </c>
      <c r="C126" s="72"/>
      <c r="D126" s="72"/>
      <c r="E126" s="72"/>
      <c r="F126" s="72"/>
      <c r="G126" s="72"/>
      <c r="H126" s="73"/>
    </row>
    <row r="127" spans="2:10" ht="9.9" customHeight="1" thickBot="1" x14ac:dyDescent="0.35">
      <c r="E127"/>
      <c r="F127" s="10"/>
      <c r="G127"/>
      <c r="H127" s="1"/>
    </row>
    <row r="128" spans="2:10" ht="15.75" customHeight="1" thickBot="1" x14ac:dyDescent="0.35">
      <c r="B128" s="67" t="s">
        <v>1</v>
      </c>
      <c r="C128" s="68"/>
      <c r="D128" s="68"/>
      <c r="E128" s="68"/>
      <c r="F128" s="11" t="s">
        <v>2</v>
      </c>
      <c r="G128" s="2" t="s">
        <v>3</v>
      </c>
      <c r="H128" s="2" t="s">
        <v>4</v>
      </c>
      <c r="I128" s="25"/>
      <c r="J128" s="26">
        <f>ROUND(F129,2)</f>
        <v>0</v>
      </c>
    </row>
    <row r="129" spans="2:10" ht="15" thickBot="1" x14ac:dyDescent="0.35">
      <c r="B129" s="41" t="s">
        <v>42</v>
      </c>
      <c r="C129" s="3" t="s">
        <v>6</v>
      </c>
      <c r="D129" s="57" t="s">
        <v>186</v>
      </c>
      <c r="E129" s="70"/>
      <c r="F129" s="23"/>
      <c r="G129" s="6">
        <v>1</v>
      </c>
      <c r="H129" s="5">
        <f>ROUND(J128*G129,2)</f>
        <v>0</v>
      </c>
      <c r="I129" s="27" t="str">
        <f>IF(ISBLANK('Modelo de oferta económica'!F129),"Es necesario completar el precio de esta partida, introduciendo un valor en la celda en naranja","")</f>
        <v>Es necesario completar el precio de esta partida, introduciendo un valor en la celda en naranja</v>
      </c>
    </row>
    <row r="130" spans="2:10" ht="15" thickBot="1" x14ac:dyDescent="0.35">
      <c r="B130" s="71" t="s">
        <v>187</v>
      </c>
      <c r="C130" s="72"/>
      <c r="D130" s="72"/>
      <c r="E130" s="72"/>
      <c r="F130" s="72"/>
      <c r="G130" s="72"/>
      <c r="H130" s="73"/>
    </row>
    <row r="131" spans="2:10" ht="9.9" customHeight="1" thickBot="1" x14ac:dyDescent="0.35">
      <c r="E131"/>
      <c r="F131" s="10"/>
      <c r="G131"/>
      <c r="H131" s="1"/>
    </row>
    <row r="132" spans="2:10" ht="15.75" customHeight="1" thickBot="1" x14ac:dyDescent="0.35">
      <c r="B132" s="67" t="s">
        <v>1</v>
      </c>
      <c r="C132" s="68"/>
      <c r="D132" s="68"/>
      <c r="E132" s="68"/>
      <c r="F132" s="11" t="s">
        <v>2</v>
      </c>
      <c r="G132" s="2" t="s">
        <v>3</v>
      </c>
      <c r="H132" s="2" t="s">
        <v>4</v>
      </c>
      <c r="I132" s="25"/>
      <c r="J132" s="26">
        <f>ROUND(F133,2)</f>
        <v>0</v>
      </c>
    </row>
    <row r="133" spans="2:10" ht="15" thickBot="1" x14ac:dyDescent="0.35">
      <c r="B133" s="41" t="s">
        <v>43</v>
      </c>
      <c r="C133" s="3" t="s">
        <v>6</v>
      </c>
      <c r="D133" s="57" t="s">
        <v>188</v>
      </c>
      <c r="E133" s="70"/>
      <c r="F133" s="23"/>
      <c r="G133" s="6">
        <v>1</v>
      </c>
      <c r="H133" s="5">
        <f>ROUND(J132*G133,2)</f>
        <v>0</v>
      </c>
      <c r="I133" s="27" t="str">
        <f>IF(ISBLANK('Modelo de oferta económica'!F133),"Es necesario completar el precio de esta partida, introduciendo un valor en la celda en naranja","")</f>
        <v>Es necesario completar el precio de esta partida, introduciendo un valor en la celda en naranja</v>
      </c>
    </row>
    <row r="134" spans="2:10" ht="15" thickBot="1" x14ac:dyDescent="0.35">
      <c r="B134" s="71" t="s">
        <v>189</v>
      </c>
      <c r="C134" s="72"/>
      <c r="D134" s="72"/>
      <c r="E134" s="72"/>
      <c r="F134" s="72"/>
      <c r="G134" s="72"/>
      <c r="H134" s="73"/>
    </row>
    <row r="135" spans="2:10" ht="9.9" customHeight="1" thickBot="1" x14ac:dyDescent="0.35">
      <c r="E135"/>
      <c r="F135" s="10"/>
      <c r="G135"/>
      <c r="H135" s="1"/>
    </row>
    <row r="136" spans="2:10" ht="15.75" customHeight="1" thickBot="1" x14ac:dyDescent="0.35">
      <c r="B136" s="67" t="s">
        <v>1</v>
      </c>
      <c r="C136" s="68"/>
      <c r="D136" s="68"/>
      <c r="E136" s="68"/>
      <c r="F136" s="11" t="s">
        <v>2</v>
      </c>
      <c r="G136" s="2" t="s">
        <v>3</v>
      </c>
      <c r="H136" s="2" t="s">
        <v>4</v>
      </c>
      <c r="I136" s="25"/>
      <c r="J136" s="26">
        <f>ROUND(F137,2)</f>
        <v>0</v>
      </c>
    </row>
    <row r="137" spans="2:10" ht="15" thickBot="1" x14ac:dyDescent="0.35">
      <c r="B137" s="41" t="s">
        <v>44</v>
      </c>
      <c r="C137" s="3" t="s">
        <v>6</v>
      </c>
      <c r="D137" s="57" t="s">
        <v>190</v>
      </c>
      <c r="E137" s="70"/>
      <c r="F137" s="23"/>
      <c r="G137" s="6">
        <v>1</v>
      </c>
      <c r="H137" s="5">
        <f>ROUND(J136*G137,2)</f>
        <v>0</v>
      </c>
      <c r="I137" s="27" t="str">
        <f>IF(ISBLANK('Modelo de oferta económica'!F137),"Es necesario completar el precio de esta partida, introduciendo un valor en la celda en naranja","")</f>
        <v>Es necesario completar el precio de esta partida, introduciendo un valor en la celda en naranja</v>
      </c>
    </row>
    <row r="138" spans="2:10" ht="15" thickBot="1" x14ac:dyDescent="0.35">
      <c r="B138" s="71" t="s">
        <v>191</v>
      </c>
      <c r="C138" s="72"/>
      <c r="D138" s="72"/>
      <c r="E138" s="72"/>
      <c r="F138" s="72"/>
      <c r="G138" s="72"/>
      <c r="H138" s="73"/>
    </row>
    <row r="139" spans="2:10" ht="9.9" customHeight="1" thickBot="1" x14ac:dyDescent="0.35">
      <c r="E139"/>
      <c r="F139" s="10"/>
      <c r="G139"/>
      <c r="H139" s="1"/>
    </row>
    <row r="140" spans="2:10" ht="15.75" customHeight="1" thickBot="1" x14ac:dyDescent="0.35">
      <c r="B140" s="67" t="s">
        <v>1</v>
      </c>
      <c r="C140" s="68"/>
      <c r="D140" s="68"/>
      <c r="E140" s="68"/>
      <c r="F140" s="11" t="s">
        <v>2</v>
      </c>
      <c r="G140" s="2" t="s">
        <v>3</v>
      </c>
      <c r="H140" s="2" t="s">
        <v>4</v>
      </c>
      <c r="I140" s="25"/>
      <c r="J140" s="26">
        <f>ROUND(F141,2)</f>
        <v>0</v>
      </c>
    </row>
    <row r="141" spans="2:10" ht="15" thickBot="1" x14ac:dyDescent="0.35">
      <c r="B141" s="41" t="s">
        <v>45</v>
      </c>
      <c r="C141" s="3" t="s">
        <v>6</v>
      </c>
      <c r="D141" s="57" t="s">
        <v>192</v>
      </c>
      <c r="E141" s="70"/>
      <c r="F141" s="23"/>
      <c r="G141" s="6">
        <v>1</v>
      </c>
      <c r="H141" s="5">
        <f>ROUND(J140*G141,2)</f>
        <v>0</v>
      </c>
      <c r="I141" s="27" t="str">
        <f>IF(ISBLANK('Modelo de oferta económica'!F141),"Es necesario completar el precio de esta partida, introduciendo un valor en la celda en naranja","")</f>
        <v>Es necesario completar el precio de esta partida, introduciendo un valor en la celda en naranja</v>
      </c>
    </row>
    <row r="142" spans="2:10" ht="15" thickBot="1" x14ac:dyDescent="0.35">
      <c r="B142" s="71" t="s">
        <v>193</v>
      </c>
      <c r="C142" s="72"/>
      <c r="D142" s="72"/>
      <c r="E142" s="72"/>
      <c r="F142" s="72"/>
      <c r="G142" s="72"/>
      <c r="H142" s="73"/>
    </row>
    <row r="143" spans="2:10" ht="9.9" customHeight="1" thickBot="1" x14ac:dyDescent="0.35">
      <c r="E143"/>
      <c r="F143" s="10"/>
      <c r="G143"/>
      <c r="H143" s="1"/>
    </row>
    <row r="144" spans="2:10" ht="15.75" customHeight="1" thickBot="1" x14ac:dyDescent="0.35">
      <c r="B144" s="67" t="s">
        <v>1</v>
      </c>
      <c r="C144" s="68"/>
      <c r="D144" s="68"/>
      <c r="E144" s="68"/>
      <c r="F144" s="11" t="s">
        <v>2</v>
      </c>
      <c r="G144" s="2" t="s">
        <v>3</v>
      </c>
      <c r="H144" s="2" t="s">
        <v>4</v>
      </c>
      <c r="I144" s="25"/>
      <c r="J144" s="26">
        <f>ROUND(F145,2)</f>
        <v>0</v>
      </c>
    </row>
    <row r="145" spans="2:10" ht="15" thickBot="1" x14ac:dyDescent="0.35">
      <c r="B145" s="41" t="s">
        <v>57</v>
      </c>
      <c r="C145" s="3" t="s">
        <v>6</v>
      </c>
      <c r="D145" s="57" t="s">
        <v>194</v>
      </c>
      <c r="E145" s="70"/>
      <c r="F145" s="23"/>
      <c r="G145" s="6">
        <v>1</v>
      </c>
      <c r="H145" s="5">
        <f>ROUND(J144*G145,2)</f>
        <v>0</v>
      </c>
      <c r="I145" s="27" t="str">
        <f>IF(ISBLANK('Modelo de oferta económica'!F145),"Es necesario completar el precio de esta partida, introduciendo un valor en la celda en naranja","")</f>
        <v>Es necesario completar el precio de esta partida, introduciendo un valor en la celda en naranja</v>
      </c>
    </row>
    <row r="146" spans="2:10" ht="15" thickBot="1" x14ac:dyDescent="0.35">
      <c r="B146" s="71" t="s">
        <v>195</v>
      </c>
      <c r="C146" s="72"/>
      <c r="D146" s="72"/>
      <c r="E146" s="72"/>
      <c r="F146" s="72"/>
      <c r="G146" s="72"/>
      <c r="H146" s="73"/>
    </row>
    <row r="147" spans="2:10" ht="9.9" customHeight="1" thickBot="1" x14ac:dyDescent="0.35">
      <c r="E147"/>
      <c r="F147" s="10"/>
      <c r="G147"/>
      <c r="H147" s="1"/>
    </row>
    <row r="148" spans="2:10" ht="15.75" customHeight="1" thickBot="1" x14ac:dyDescent="0.35">
      <c r="B148" s="67" t="s">
        <v>1</v>
      </c>
      <c r="C148" s="68"/>
      <c r="D148" s="68"/>
      <c r="E148" s="68"/>
      <c r="F148" s="11" t="s">
        <v>2</v>
      </c>
      <c r="G148" s="2" t="s">
        <v>3</v>
      </c>
      <c r="H148" s="2" t="s">
        <v>4</v>
      </c>
      <c r="I148" s="25"/>
      <c r="J148" s="26">
        <f>ROUND(F149,2)</f>
        <v>0</v>
      </c>
    </row>
    <row r="149" spans="2:10" ht="15" thickBot="1" x14ac:dyDescent="0.35">
      <c r="B149" s="41" t="s">
        <v>58</v>
      </c>
      <c r="C149" s="3" t="s">
        <v>142</v>
      </c>
      <c r="D149" s="57" t="s">
        <v>196</v>
      </c>
      <c r="E149" s="70"/>
      <c r="F149" s="23"/>
      <c r="G149" s="6">
        <v>3.3</v>
      </c>
      <c r="H149" s="5">
        <f>ROUND(J148*G149,2)</f>
        <v>0</v>
      </c>
      <c r="I149" s="27" t="str">
        <f>IF(ISBLANK('Modelo de oferta económica'!F149),"Es necesario completar el precio de esta partida, introduciendo un valor en la celda en naranja","")</f>
        <v>Es necesario completar el precio de esta partida, introduciendo un valor en la celda en naranja</v>
      </c>
    </row>
    <row r="150" spans="2:10" ht="15" thickBot="1" x14ac:dyDescent="0.35">
      <c r="B150" s="71" t="s">
        <v>197</v>
      </c>
      <c r="C150" s="72"/>
      <c r="D150" s="72"/>
      <c r="E150" s="72"/>
      <c r="F150" s="72"/>
      <c r="G150" s="72"/>
      <c r="H150" s="73"/>
    </row>
    <row r="151" spans="2:10" ht="9.9" customHeight="1" thickBot="1" x14ac:dyDescent="0.35">
      <c r="E151"/>
      <c r="F151" s="10"/>
      <c r="G151"/>
      <c r="H151" s="1"/>
    </row>
    <row r="152" spans="2:10" ht="15.75" customHeight="1" thickBot="1" x14ac:dyDescent="0.35">
      <c r="B152" s="67" t="s">
        <v>1</v>
      </c>
      <c r="C152" s="68"/>
      <c r="D152" s="68"/>
      <c r="E152" s="68"/>
      <c r="F152" s="11" t="s">
        <v>64</v>
      </c>
      <c r="G152" s="2" t="s">
        <v>3</v>
      </c>
      <c r="H152" s="2" t="s">
        <v>4</v>
      </c>
      <c r="I152" s="25"/>
      <c r="J152" s="26">
        <f>ROUND(F153,2)</f>
        <v>0</v>
      </c>
    </row>
    <row r="153" spans="2:10" ht="15" thickBot="1" x14ac:dyDescent="0.35">
      <c r="B153" s="41" t="s">
        <v>59</v>
      </c>
      <c r="C153" s="3" t="s">
        <v>47</v>
      </c>
      <c r="D153" s="57" t="s">
        <v>198</v>
      </c>
      <c r="E153" s="70"/>
      <c r="F153" s="23"/>
      <c r="G153" s="3">
        <v>1</v>
      </c>
      <c r="H153" s="5">
        <f>ROUND(J152*G153,2)</f>
        <v>0</v>
      </c>
      <c r="I153" s="27" t="str">
        <f>IF(ISBLANK('Modelo de oferta económica'!F153),"Es necesario completar el precio de esta partida, introduciendo un valor en la celda en naranja","")</f>
        <v>Es necesario completar el precio de esta partida, introduciendo un valor en la celda en naranja</v>
      </c>
    </row>
    <row r="154" spans="2:10" ht="15" thickBot="1" x14ac:dyDescent="0.35">
      <c r="B154" s="71" t="s">
        <v>199</v>
      </c>
      <c r="C154" s="72"/>
      <c r="D154" s="72"/>
      <c r="E154" s="72"/>
      <c r="F154" s="72"/>
      <c r="G154" s="72"/>
      <c r="H154" s="73"/>
    </row>
    <row r="155" spans="2:10" ht="9.9" customHeight="1" thickBot="1" x14ac:dyDescent="0.35">
      <c r="E155"/>
      <c r="F155" s="10"/>
      <c r="G155"/>
      <c r="H155" s="1"/>
    </row>
    <row r="156" spans="2:10" ht="15.75" customHeight="1" thickBot="1" x14ac:dyDescent="0.35">
      <c r="B156" s="67" t="s">
        <v>1</v>
      </c>
      <c r="C156" s="68"/>
      <c r="D156" s="68"/>
      <c r="E156" s="68"/>
      <c r="F156" s="11" t="s">
        <v>2</v>
      </c>
      <c r="G156" s="2" t="s">
        <v>3</v>
      </c>
      <c r="H156" s="2" t="s">
        <v>4</v>
      </c>
      <c r="I156" s="25"/>
      <c r="J156" s="26">
        <f>ROUND(F157,2)</f>
        <v>0</v>
      </c>
    </row>
    <row r="157" spans="2:10" ht="15" thickBot="1" x14ac:dyDescent="0.35">
      <c r="B157" s="41" t="s">
        <v>60</v>
      </c>
      <c r="C157" s="3" t="s">
        <v>5</v>
      </c>
      <c r="D157" s="57" t="s">
        <v>200</v>
      </c>
      <c r="E157" s="70"/>
      <c r="F157" s="23"/>
      <c r="G157" s="6">
        <v>32.5</v>
      </c>
      <c r="H157" s="5">
        <f>ROUND(J156*G157,2)</f>
        <v>0</v>
      </c>
      <c r="I157" s="27" t="str">
        <f>IF(ISBLANK('Modelo de oferta económica'!F157),"Es necesario completar el precio de esta partida, introduciendo un valor en la celda en naranja","")</f>
        <v>Es necesario completar el precio de esta partida, introduciendo un valor en la celda en naranja</v>
      </c>
    </row>
    <row r="158" spans="2:10" ht="24.75" customHeight="1" thickBot="1" x14ac:dyDescent="0.35">
      <c r="B158" s="71" t="s">
        <v>201</v>
      </c>
      <c r="C158" s="72"/>
      <c r="D158" s="72"/>
      <c r="E158" s="72"/>
      <c r="F158" s="72"/>
      <c r="G158" s="72"/>
      <c r="H158" s="73"/>
    </row>
    <row r="159" spans="2:10" ht="9.9" customHeight="1" thickBot="1" x14ac:dyDescent="0.35">
      <c r="E159"/>
      <c r="F159" s="10"/>
      <c r="G159"/>
      <c r="H159" s="1"/>
    </row>
    <row r="160" spans="2:10" ht="15.75" customHeight="1" thickBot="1" x14ac:dyDescent="0.35">
      <c r="B160" s="67" t="s">
        <v>1</v>
      </c>
      <c r="C160" s="68"/>
      <c r="D160" s="68"/>
      <c r="E160" s="68"/>
      <c r="F160" s="11" t="s">
        <v>2</v>
      </c>
      <c r="G160" s="2" t="s">
        <v>3</v>
      </c>
      <c r="H160" s="2" t="s">
        <v>4</v>
      </c>
      <c r="I160" s="25"/>
      <c r="J160" s="26">
        <f>ROUND(F161,2)</f>
        <v>0</v>
      </c>
    </row>
    <row r="161" spans="2:10" ht="15" thickBot="1" x14ac:dyDescent="0.35">
      <c r="B161" s="41" t="s">
        <v>61</v>
      </c>
      <c r="C161" s="3" t="s">
        <v>6</v>
      </c>
      <c r="D161" s="57" t="s">
        <v>202</v>
      </c>
      <c r="E161" s="70"/>
      <c r="F161" s="23"/>
      <c r="G161" s="6">
        <v>11</v>
      </c>
      <c r="H161" s="5">
        <f>ROUND(J160*G161,2)</f>
        <v>0</v>
      </c>
      <c r="I161" s="27" t="str">
        <f>IF(ISBLANK('Modelo de oferta económica'!F161),"Es necesario completar el precio de esta partida, introduciendo un valor en la celda en naranja","")</f>
        <v>Es necesario completar el precio de esta partida, introduciendo un valor en la celda en naranja</v>
      </c>
    </row>
    <row r="162" spans="2:10" ht="24.75" customHeight="1" thickBot="1" x14ac:dyDescent="0.35">
      <c r="B162" s="71" t="s">
        <v>203</v>
      </c>
      <c r="C162" s="72"/>
      <c r="D162" s="72"/>
      <c r="E162" s="72"/>
      <c r="F162" s="72"/>
      <c r="G162" s="72"/>
      <c r="H162" s="73"/>
    </row>
    <row r="163" spans="2:10" ht="9.9" customHeight="1" thickBot="1" x14ac:dyDescent="0.35">
      <c r="E163"/>
      <c r="F163" s="10"/>
      <c r="G163"/>
      <c r="H163" s="1"/>
    </row>
    <row r="164" spans="2:10" ht="15.75" customHeight="1" thickBot="1" x14ac:dyDescent="0.35">
      <c r="B164" s="67" t="s">
        <v>1</v>
      </c>
      <c r="C164" s="68"/>
      <c r="D164" s="68"/>
      <c r="E164" s="68"/>
      <c r="F164" s="11" t="s">
        <v>2</v>
      </c>
      <c r="G164" s="2" t="s">
        <v>3</v>
      </c>
      <c r="H164" s="2" t="s">
        <v>4</v>
      </c>
      <c r="I164" s="25"/>
      <c r="J164" s="26">
        <f>ROUND(F165,2)</f>
        <v>0</v>
      </c>
    </row>
    <row r="165" spans="2:10" ht="15" thickBot="1" x14ac:dyDescent="0.35">
      <c r="B165" s="41" t="s">
        <v>62</v>
      </c>
      <c r="C165" s="3" t="s">
        <v>6</v>
      </c>
      <c r="D165" s="57" t="s">
        <v>204</v>
      </c>
      <c r="E165" s="70"/>
      <c r="F165" s="23"/>
      <c r="G165" s="6">
        <v>1</v>
      </c>
      <c r="H165" s="5">
        <f>ROUND(J164*G165,2)</f>
        <v>0</v>
      </c>
      <c r="I165" s="27" t="str">
        <f>IF(ISBLANK('Modelo de oferta económica'!F165),"Es necesario completar el precio de esta partida, introduciendo un valor en la celda en naranja","")</f>
        <v>Es necesario completar el precio de esta partida, introduciendo un valor en la celda en naranja</v>
      </c>
    </row>
    <row r="166" spans="2:10" ht="24.75" customHeight="1" thickBot="1" x14ac:dyDescent="0.35">
      <c r="B166" s="71" t="s">
        <v>205</v>
      </c>
      <c r="C166" s="72"/>
      <c r="D166" s="72"/>
      <c r="E166" s="72"/>
      <c r="F166" s="72"/>
      <c r="G166" s="72"/>
      <c r="H166" s="73"/>
    </row>
    <row r="167" spans="2:10" ht="9.9" customHeight="1" thickBot="1" x14ac:dyDescent="0.35">
      <c r="E167"/>
      <c r="F167" s="10"/>
      <c r="G167"/>
      <c r="H167" s="1"/>
    </row>
    <row r="168" spans="2:10" ht="15.75" customHeight="1" thickBot="1" x14ac:dyDescent="0.35">
      <c r="B168" s="67" t="s">
        <v>1</v>
      </c>
      <c r="C168" s="68"/>
      <c r="D168" s="68"/>
      <c r="E168" s="68"/>
      <c r="F168" s="11" t="s">
        <v>2</v>
      </c>
      <c r="G168" s="2" t="s">
        <v>3</v>
      </c>
      <c r="H168" s="2" t="s">
        <v>4</v>
      </c>
      <c r="I168" s="25"/>
      <c r="J168" s="26">
        <f>ROUND(F169,2)</f>
        <v>0</v>
      </c>
    </row>
    <row r="169" spans="2:10" ht="15" thickBot="1" x14ac:dyDescent="0.35">
      <c r="B169" s="41" t="s">
        <v>63</v>
      </c>
      <c r="C169" s="3" t="s">
        <v>6</v>
      </c>
      <c r="D169" s="57" t="s">
        <v>206</v>
      </c>
      <c r="E169" s="70"/>
      <c r="F169" s="23"/>
      <c r="G169" s="6">
        <v>9</v>
      </c>
      <c r="H169" s="5">
        <f>ROUND(J168*G169,2)</f>
        <v>0</v>
      </c>
      <c r="I169" s="27" t="str">
        <f>IF(ISBLANK('Modelo de oferta económica'!F169),"Es necesario completar el precio de esta partida, introduciendo un valor en la celda en naranja","")</f>
        <v>Es necesario completar el precio de esta partida, introduciendo un valor en la celda en naranja</v>
      </c>
    </row>
    <row r="170" spans="2:10" ht="15" thickBot="1" x14ac:dyDescent="0.35">
      <c r="B170" s="71" t="s">
        <v>207</v>
      </c>
      <c r="C170" s="72"/>
      <c r="D170" s="72"/>
      <c r="E170" s="72"/>
      <c r="F170" s="72"/>
      <c r="G170" s="72"/>
      <c r="H170" s="73"/>
    </row>
    <row r="171" spans="2:10" ht="9.9" customHeight="1" thickBot="1" x14ac:dyDescent="0.35">
      <c r="E171"/>
      <c r="F171" s="10"/>
      <c r="G171"/>
      <c r="H171" s="1"/>
    </row>
    <row r="172" spans="2:10" ht="15.75" customHeight="1" thickBot="1" x14ac:dyDescent="0.35">
      <c r="B172" s="67" t="s">
        <v>1</v>
      </c>
      <c r="C172" s="68"/>
      <c r="D172" s="68"/>
      <c r="E172" s="68"/>
      <c r="F172" s="11" t="s">
        <v>2</v>
      </c>
      <c r="G172" s="2" t="s">
        <v>3</v>
      </c>
      <c r="H172" s="2" t="s">
        <v>4</v>
      </c>
      <c r="I172" s="25"/>
      <c r="J172" s="26">
        <f>ROUND(F173,2)</f>
        <v>0</v>
      </c>
    </row>
    <row r="173" spans="2:10" ht="15" thickBot="1" x14ac:dyDescent="0.35">
      <c r="B173" s="41" t="s">
        <v>65</v>
      </c>
      <c r="C173" s="3" t="s">
        <v>6</v>
      </c>
      <c r="D173" s="57" t="s">
        <v>208</v>
      </c>
      <c r="E173" s="70"/>
      <c r="F173" s="23"/>
      <c r="G173" s="6">
        <v>6</v>
      </c>
      <c r="H173" s="5">
        <f>ROUND(J172*G173,2)</f>
        <v>0</v>
      </c>
      <c r="I173" s="27" t="str">
        <f>IF(ISBLANK('Modelo de oferta económica'!F173),"Es necesario completar el precio de esta partida, introduciendo un valor en la celda en naranja","")</f>
        <v>Es necesario completar el precio de esta partida, introduciendo un valor en la celda en naranja</v>
      </c>
    </row>
    <row r="174" spans="2:10" ht="15" thickBot="1" x14ac:dyDescent="0.35">
      <c r="B174" s="71" t="s">
        <v>209</v>
      </c>
      <c r="C174" s="72"/>
      <c r="D174" s="72"/>
      <c r="E174" s="72"/>
      <c r="F174" s="72"/>
      <c r="G174" s="72"/>
      <c r="H174" s="73"/>
    </row>
    <row r="175" spans="2:10" ht="9.9" customHeight="1" thickBot="1" x14ac:dyDescent="0.35">
      <c r="E175"/>
      <c r="F175" s="10"/>
      <c r="G175"/>
      <c r="H175" s="1"/>
    </row>
    <row r="176" spans="2:10" ht="15.75" customHeight="1" thickBot="1" x14ac:dyDescent="0.35">
      <c r="B176" s="67" t="s">
        <v>1</v>
      </c>
      <c r="C176" s="68"/>
      <c r="D176" s="68"/>
      <c r="E176" s="68"/>
      <c r="F176" s="11" t="s">
        <v>2</v>
      </c>
      <c r="G176" s="2" t="s">
        <v>3</v>
      </c>
      <c r="H176" s="2" t="s">
        <v>4</v>
      </c>
      <c r="I176" s="25"/>
      <c r="J176" s="26">
        <f>ROUND(F177,2)</f>
        <v>0</v>
      </c>
    </row>
    <row r="177" spans="2:10" ht="15" thickBot="1" x14ac:dyDescent="0.35">
      <c r="B177" s="41" t="s">
        <v>66</v>
      </c>
      <c r="C177" s="3" t="s">
        <v>6</v>
      </c>
      <c r="D177" s="57" t="s">
        <v>210</v>
      </c>
      <c r="E177" s="70"/>
      <c r="F177" s="23"/>
      <c r="G177" s="6">
        <v>3</v>
      </c>
      <c r="H177" s="5">
        <f>ROUND(J176*G177,2)</f>
        <v>0</v>
      </c>
      <c r="I177" s="27" t="str">
        <f>IF(ISBLANK('Modelo de oferta económica'!F177),"Es necesario completar el precio de esta partida, introduciendo un valor en la celda en naranja","")</f>
        <v>Es necesario completar el precio de esta partida, introduciendo un valor en la celda en naranja</v>
      </c>
    </row>
    <row r="178" spans="2:10" ht="15" thickBot="1" x14ac:dyDescent="0.35">
      <c r="B178" s="71" t="s">
        <v>209</v>
      </c>
      <c r="C178" s="72"/>
      <c r="D178" s="72"/>
      <c r="E178" s="72"/>
      <c r="F178" s="72"/>
      <c r="G178" s="72"/>
      <c r="H178" s="73"/>
    </row>
    <row r="179" spans="2:10" ht="9.9" customHeight="1" thickBot="1" x14ac:dyDescent="0.35">
      <c r="E179"/>
      <c r="F179" s="10"/>
      <c r="G179"/>
      <c r="H179" s="1"/>
    </row>
    <row r="180" spans="2:10" ht="15.75" customHeight="1" thickBot="1" x14ac:dyDescent="0.35">
      <c r="B180" s="67" t="s">
        <v>1</v>
      </c>
      <c r="C180" s="68"/>
      <c r="D180" s="68"/>
      <c r="E180" s="68"/>
      <c r="F180" s="11" t="s">
        <v>2</v>
      </c>
      <c r="G180" s="2" t="s">
        <v>3</v>
      </c>
      <c r="H180" s="2" t="s">
        <v>4</v>
      </c>
      <c r="I180" s="25"/>
      <c r="J180" s="26">
        <f>ROUND(F181,2)</f>
        <v>0</v>
      </c>
    </row>
    <row r="181" spans="2:10" ht="15" thickBot="1" x14ac:dyDescent="0.35">
      <c r="B181" s="41" t="s">
        <v>67</v>
      </c>
      <c r="C181" s="3" t="s">
        <v>6</v>
      </c>
      <c r="D181" s="57" t="s">
        <v>211</v>
      </c>
      <c r="E181" s="70"/>
      <c r="F181" s="23"/>
      <c r="G181" s="6">
        <v>2</v>
      </c>
      <c r="H181" s="5">
        <f>ROUND(J180*G181,2)</f>
        <v>0</v>
      </c>
      <c r="I181" s="27" t="str">
        <f>IF(ISBLANK('Modelo de oferta económica'!F181),"Es necesario completar el precio de esta partida, introduciendo un valor en la celda en naranja","")</f>
        <v>Es necesario completar el precio de esta partida, introduciendo un valor en la celda en naranja</v>
      </c>
    </row>
    <row r="182" spans="2:10" ht="15" thickBot="1" x14ac:dyDescent="0.35">
      <c r="B182" s="71" t="s">
        <v>209</v>
      </c>
      <c r="C182" s="72"/>
      <c r="D182" s="72"/>
      <c r="E182" s="72"/>
      <c r="F182" s="72"/>
      <c r="G182" s="72"/>
      <c r="H182" s="73"/>
    </row>
    <row r="183" spans="2:10" ht="9.9" customHeight="1" thickBot="1" x14ac:dyDescent="0.35">
      <c r="E183"/>
      <c r="F183" s="10"/>
      <c r="G183"/>
      <c r="H183" s="1"/>
    </row>
    <row r="184" spans="2:10" ht="15.75" customHeight="1" thickBot="1" x14ac:dyDescent="0.35">
      <c r="B184" s="67" t="s">
        <v>1</v>
      </c>
      <c r="C184" s="68"/>
      <c r="D184" s="68"/>
      <c r="E184" s="68"/>
      <c r="F184" s="11" t="s">
        <v>2</v>
      </c>
      <c r="G184" s="2" t="s">
        <v>3</v>
      </c>
      <c r="H184" s="2" t="s">
        <v>4</v>
      </c>
      <c r="I184" s="25"/>
      <c r="J184" s="26">
        <f>ROUND(F185,2)</f>
        <v>0</v>
      </c>
    </row>
    <row r="185" spans="2:10" ht="15" thickBot="1" x14ac:dyDescent="0.35">
      <c r="B185" s="41" t="s">
        <v>68</v>
      </c>
      <c r="C185" s="3" t="s">
        <v>6</v>
      </c>
      <c r="D185" s="57" t="s">
        <v>212</v>
      </c>
      <c r="E185" s="70"/>
      <c r="F185" s="23"/>
      <c r="G185" s="6">
        <v>61</v>
      </c>
      <c r="H185" s="5">
        <f>ROUND(J184*G185,2)</f>
        <v>0</v>
      </c>
      <c r="I185" s="27" t="str">
        <f>IF(ISBLANK('Modelo de oferta económica'!F185),"Es necesario completar el precio de esta partida, introduciendo un valor en la celda en naranja","")</f>
        <v>Es necesario completar el precio de esta partida, introduciendo un valor en la celda en naranja</v>
      </c>
    </row>
    <row r="186" spans="2:10" ht="15" thickBot="1" x14ac:dyDescent="0.35">
      <c r="B186" s="71" t="s">
        <v>213</v>
      </c>
      <c r="C186" s="72"/>
      <c r="D186" s="72"/>
      <c r="E186" s="72"/>
      <c r="F186" s="72"/>
      <c r="G186" s="72"/>
      <c r="H186" s="73"/>
    </row>
    <row r="187" spans="2:10" ht="9.9" customHeight="1" thickBot="1" x14ac:dyDescent="0.35">
      <c r="E187"/>
      <c r="F187" s="10"/>
      <c r="G187"/>
      <c r="H187" s="1"/>
    </row>
    <row r="188" spans="2:10" ht="15.75" customHeight="1" thickBot="1" x14ac:dyDescent="0.35">
      <c r="B188" s="67" t="s">
        <v>1</v>
      </c>
      <c r="C188" s="68"/>
      <c r="D188" s="68"/>
      <c r="E188" s="68"/>
      <c r="F188" s="11" t="s">
        <v>2</v>
      </c>
      <c r="G188" s="2" t="s">
        <v>3</v>
      </c>
      <c r="H188" s="2" t="s">
        <v>4</v>
      </c>
      <c r="I188" s="25"/>
      <c r="J188" s="26">
        <f>ROUND(F189,2)</f>
        <v>0</v>
      </c>
    </row>
    <row r="189" spans="2:10" ht="23.4" customHeight="1" thickBot="1" x14ac:dyDescent="0.35">
      <c r="B189" s="41" t="s">
        <v>69</v>
      </c>
      <c r="C189" s="3" t="s">
        <v>6</v>
      </c>
      <c r="D189" s="57" t="s">
        <v>214</v>
      </c>
      <c r="E189" s="70"/>
      <c r="F189" s="23"/>
      <c r="G189" s="6">
        <v>13</v>
      </c>
      <c r="H189" s="5">
        <f>ROUND(J188*G189,2)</f>
        <v>0</v>
      </c>
      <c r="I189" s="27" t="str">
        <f>IF(ISBLANK('Modelo de oferta económica'!F189),"Es necesario completar el precio de esta partida, introduciendo un valor en la celda en naranja","")</f>
        <v>Es necesario completar el precio de esta partida, introduciendo un valor en la celda en naranja</v>
      </c>
    </row>
    <row r="190" spans="2:10" ht="24.75" customHeight="1" thickBot="1" x14ac:dyDescent="0.35">
      <c r="B190" s="71" t="s">
        <v>215</v>
      </c>
      <c r="C190" s="72"/>
      <c r="D190" s="72"/>
      <c r="E190" s="72"/>
      <c r="F190" s="72"/>
      <c r="G190" s="72"/>
      <c r="H190" s="73"/>
    </row>
    <row r="191" spans="2:10" ht="9.9" customHeight="1" thickBot="1" x14ac:dyDescent="0.35">
      <c r="E191"/>
      <c r="F191" s="10"/>
      <c r="G191"/>
      <c r="H191" s="1"/>
    </row>
    <row r="192" spans="2:10" ht="15.75" customHeight="1" thickBot="1" x14ac:dyDescent="0.35">
      <c r="B192" s="67" t="s">
        <v>1</v>
      </c>
      <c r="C192" s="68"/>
      <c r="D192" s="68"/>
      <c r="E192" s="68"/>
      <c r="F192" s="11" t="s">
        <v>2</v>
      </c>
      <c r="G192" s="2" t="s">
        <v>3</v>
      </c>
      <c r="H192" s="2" t="s">
        <v>4</v>
      </c>
      <c r="I192" s="25"/>
      <c r="J192" s="26">
        <f>ROUND(F193,2)</f>
        <v>0</v>
      </c>
    </row>
    <row r="193" spans="2:10" ht="15" thickBot="1" x14ac:dyDescent="0.35">
      <c r="B193" s="41" t="s">
        <v>70</v>
      </c>
      <c r="C193" s="3" t="s">
        <v>6</v>
      </c>
      <c r="D193" s="57" t="s">
        <v>216</v>
      </c>
      <c r="E193" s="70"/>
      <c r="F193" s="23"/>
      <c r="G193" s="6">
        <v>1</v>
      </c>
      <c r="H193" s="5">
        <f>ROUND(J192*G193,2)</f>
        <v>0</v>
      </c>
      <c r="I193" s="27" t="str">
        <f>IF(ISBLANK('Modelo de oferta económica'!F193),"Es necesario completar el precio de esta partida, introduciendo un valor en la celda en naranja","")</f>
        <v>Es necesario completar el precio de esta partida, introduciendo un valor en la celda en naranja</v>
      </c>
    </row>
    <row r="194" spans="2:10" ht="15" thickBot="1" x14ac:dyDescent="0.35">
      <c r="B194" s="71" t="s">
        <v>217</v>
      </c>
      <c r="C194" s="72"/>
      <c r="D194" s="72"/>
      <c r="E194" s="72"/>
      <c r="F194" s="72"/>
      <c r="G194" s="72"/>
      <c r="H194" s="73"/>
    </row>
    <row r="195" spans="2:10" ht="9.9" customHeight="1" thickBot="1" x14ac:dyDescent="0.35">
      <c r="E195"/>
      <c r="F195" s="10"/>
      <c r="G195"/>
      <c r="H195" s="1"/>
    </row>
    <row r="196" spans="2:10" ht="15.75" customHeight="1" thickBot="1" x14ac:dyDescent="0.35">
      <c r="B196" s="67" t="s">
        <v>1</v>
      </c>
      <c r="C196" s="68"/>
      <c r="D196" s="68"/>
      <c r="E196" s="68"/>
      <c r="F196" s="11" t="s">
        <v>64</v>
      </c>
      <c r="G196" s="2" t="s">
        <v>3</v>
      </c>
      <c r="H196" s="2" t="s">
        <v>4</v>
      </c>
      <c r="I196" s="25"/>
      <c r="J196" s="26">
        <f>ROUND(F197,2)</f>
        <v>0</v>
      </c>
    </row>
    <row r="197" spans="2:10" ht="15" thickBot="1" x14ac:dyDescent="0.35">
      <c r="B197" s="41" t="s">
        <v>71</v>
      </c>
      <c r="C197" s="3" t="s">
        <v>47</v>
      </c>
      <c r="D197" s="57" t="s">
        <v>218</v>
      </c>
      <c r="E197" s="70"/>
      <c r="F197" s="23"/>
      <c r="G197" s="3">
        <v>1</v>
      </c>
      <c r="H197" s="5">
        <f>ROUND(J196*G197,2)</f>
        <v>0</v>
      </c>
      <c r="I197" s="27" t="str">
        <f>IF(ISBLANK('Modelo de oferta económica'!F197),"Es necesario completar el precio de esta partida, introduciendo un valor en la celda en naranja","")</f>
        <v>Es necesario completar el precio de esta partida, introduciendo un valor en la celda en naranja</v>
      </c>
    </row>
    <row r="198" spans="2:10" ht="15" thickBot="1" x14ac:dyDescent="0.35">
      <c r="B198" s="71" t="s">
        <v>219</v>
      </c>
      <c r="C198" s="72"/>
      <c r="D198" s="72"/>
      <c r="E198" s="72"/>
      <c r="F198" s="72"/>
      <c r="G198" s="72"/>
      <c r="H198" s="73"/>
    </row>
    <row r="199" spans="2:10" ht="9.9" customHeight="1" thickBot="1" x14ac:dyDescent="0.35">
      <c r="E199"/>
      <c r="F199" s="10"/>
      <c r="G199"/>
      <c r="H199" s="1"/>
    </row>
    <row r="200" spans="2:10" ht="15.75" customHeight="1" thickBot="1" x14ac:dyDescent="0.35">
      <c r="B200" s="67" t="s">
        <v>1</v>
      </c>
      <c r="C200" s="68"/>
      <c r="D200" s="68"/>
      <c r="E200" s="68"/>
      <c r="F200" s="11" t="s">
        <v>13</v>
      </c>
      <c r="G200" s="2" t="s">
        <v>3</v>
      </c>
      <c r="H200" s="2" t="s">
        <v>4</v>
      </c>
      <c r="I200" s="25"/>
      <c r="J200" s="26">
        <f>ROUND(F201,2)</f>
        <v>0</v>
      </c>
    </row>
    <row r="201" spans="2:10" ht="15" thickBot="1" x14ac:dyDescent="0.35">
      <c r="B201" s="41" t="s">
        <v>72</v>
      </c>
      <c r="C201" s="3" t="s">
        <v>47</v>
      </c>
      <c r="D201" s="57" t="s">
        <v>220</v>
      </c>
      <c r="E201" s="70"/>
      <c r="F201" s="23"/>
      <c r="G201" s="3">
        <v>1</v>
      </c>
      <c r="H201" s="5">
        <f>ROUND(J200*G201,2)</f>
        <v>0</v>
      </c>
      <c r="I201" s="27" t="str">
        <f>IF(ISBLANK('Modelo de oferta económica'!F201),"Es necesario completar el precio de esta partida, introduciendo un valor en la celda en naranja","")</f>
        <v>Es necesario completar el precio de esta partida, introduciendo un valor en la celda en naranja</v>
      </c>
    </row>
    <row r="202" spans="2:10" ht="15" thickBot="1" x14ac:dyDescent="0.35">
      <c r="B202" s="71" t="s">
        <v>221</v>
      </c>
      <c r="C202" s="72"/>
      <c r="D202" s="72"/>
      <c r="E202" s="72"/>
      <c r="F202" s="72"/>
      <c r="G202" s="72"/>
      <c r="H202" s="73"/>
    </row>
    <row r="203" spans="2:10" ht="9.9" customHeight="1" thickBot="1" x14ac:dyDescent="0.35">
      <c r="E203"/>
      <c r="F203" s="10"/>
      <c r="G203"/>
      <c r="H203" s="1"/>
    </row>
    <row r="204" spans="2:10" ht="15.75" customHeight="1" thickBot="1" x14ac:dyDescent="0.35">
      <c r="B204" s="67" t="s">
        <v>1</v>
      </c>
      <c r="C204" s="68"/>
      <c r="D204" s="68"/>
      <c r="E204" s="68"/>
      <c r="F204" s="11" t="s">
        <v>2</v>
      </c>
      <c r="G204" s="2" t="s">
        <v>3</v>
      </c>
      <c r="H204" s="2" t="s">
        <v>4</v>
      </c>
      <c r="I204" s="25"/>
      <c r="J204" s="26">
        <f>ROUND(F205,2)</f>
        <v>0</v>
      </c>
    </row>
    <row r="205" spans="2:10" ht="15" thickBot="1" x14ac:dyDescent="0.35">
      <c r="B205" s="41" t="s">
        <v>73</v>
      </c>
      <c r="C205" s="3" t="s">
        <v>142</v>
      </c>
      <c r="D205" s="57" t="s">
        <v>222</v>
      </c>
      <c r="E205" s="70"/>
      <c r="F205" s="23"/>
      <c r="G205" s="6">
        <v>3.3</v>
      </c>
      <c r="H205" s="5">
        <f>ROUND(J204*G205,2)</f>
        <v>0</v>
      </c>
      <c r="I205" s="27" t="str">
        <f>IF(ISBLANK('Modelo de oferta económica'!F205),"Es necesario completar el precio de esta partida, introduciendo un valor en la celda en naranja","")</f>
        <v>Es necesario completar el precio de esta partida, introduciendo un valor en la celda en naranja</v>
      </c>
    </row>
    <row r="206" spans="2:10" ht="15" thickBot="1" x14ac:dyDescent="0.35">
      <c r="B206" s="71" t="s">
        <v>223</v>
      </c>
      <c r="C206" s="72"/>
      <c r="D206" s="72"/>
      <c r="E206" s="72"/>
      <c r="F206" s="72"/>
      <c r="G206" s="72"/>
      <c r="H206" s="73"/>
    </row>
    <row r="207" spans="2:10" ht="9.9" customHeight="1" thickBot="1" x14ac:dyDescent="0.35">
      <c r="E207"/>
      <c r="F207" s="10"/>
      <c r="G207"/>
      <c r="H207" s="1"/>
    </row>
    <row r="208" spans="2:10" ht="15.75" customHeight="1" thickBot="1" x14ac:dyDescent="0.35">
      <c r="B208" s="67" t="s">
        <v>1</v>
      </c>
      <c r="C208" s="68"/>
      <c r="D208" s="68"/>
      <c r="E208" s="68"/>
      <c r="F208" s="11" t="s">
        <v>64</v>
      </c>
      <c r="G208" s="2" t="s">
        <v>3</v>
      </c>
      <c r="H208" s="2" t="s">
        <v>4</v>
      </c>
      <c r="I208" s="25"/>
      <c r="J208" s="26">
        <f>ROUND(F209,2)</f>
        <v>0</v>
      </c>
    </row>
    <row r="209" spans="2:10" ht="23.4" customHeight="1" thickBot="1" x14ac:dyDescent="0.35">
      <c r="B209" s="41" t="s">
        <v>74</v>
      </c>
      <c r="C209" s="3" t="s">
        <v>47</v>
      </c>
      <c r="D209" s="57" t="s">
        <v>224</v>
      </c>
      <c r="E209" s="70"/>
      <c r="F209" s="23"/>
      <c r="G209" s="3">
        <v>1</v>
      </c>
      <c r="H209" s="5">
        <f>ROUND(J208*G209,2)</f>
        <v>0</v>
      </c>
      <c r="I209" s="27" t="str">
        <f>IF(ISBLANK('Modelo de oferta económica'!F209),"Es necesario completar el precio de esta partida, introduciendo un valor en la celda en naranja","")</f>
        <v>Es necesario completar el precio de esta partida, introduciendo un valor en la celda en naranja</v>
      </c>
    </row>
    <row r="210" spans="2:10" ht="15" thickBot="1" x14ac:dyDescent="0.35">
      <c r="B210" s="71" t="s">
        <v>225</v>
      </c>
      <c r="C210" s="72"/>
      <c r="D210" s="72"/>
      <c r="E210" s="72"/>
      <c r="F210" s="72"/>
      <c r="G210" s="72"/>
      <c r="H210" s="73"/>
    </row>
    <row r="211" spans="2:10" ht="9.9" customHeight="1" thickBot="1" x14ac:dyDescent="0.35">
      <c r="E211"/>
      <c r="F211" s="10"/>
      <c r="G211"/>
      <c r="H211" s="1"/>
    </row>
    <row r="212" spans="2:10" ht="15.75" customHeight="1" thickBot="1" x14ac:dyDescent="0.35">
      <c r="B212" s="67" t="s">
        <v>1</v>
      </c>
      <c r="C212" s="68"/>
      <c r="D212" s="68"/>
      <c r="E212" s="68"/>
      <c r="F212" s="11" t="s">
        <v>13</v>
      </c>
      <c r="G212" s="2" t="s">
        <v>3</v>
      </c>
      <c r="H212" s="2" t="s">
        <v>4</v>
      </c>
      <c r="I212" s="25"/>
      <c r="J212" s="26">
        <f>ROUND(F213,2)</f>
        <v>0</v>
      </c>
    </row>
    <row r="213" spans="2:10" ht="15" thickBot="1" x14ac:dyDescent="0.35">
      <c r="B213" s="41" t="s">
        <v>75</v>
      </c>
      <c r="C213" s="3" t="s">
        <v>47</v>
      </c>
      <c r="D213" s="57" t="s">
        <v>226</v>
      </c>
      <c r="E213" s="70"/>
      <c r="F213" s="23"/>
      <c r="G213" s="3">
        <v>1</v>
      </c>
      <c r="H213" s="5">
        <f>ROUND(J212*G213,2)</f>
        <v>0</v>
      </c>
      <c r="I213" s="27" t="str">
        <f>IF(ISBLANK('Modelo de oferta económica'!F213),"Es necesario completar el precio de esta partida, introduciendo un valor en la celda en naranja","")</f>
        <v>Es necesario completar el precio de esta partida, introduciendo un valor en la celda en naranja</v>
      </c>
    </row>
    <row r="214" spans="2:10" ht="15" thickBot="1" x14ac:dyDescent="0.35">
      <c r="B214" s="71" t="s">
        <v>227</v>
      </c>
      <c r="C214" s="72"/>
      <c r="D214" s="72"/>
      <c r="E214" s="72"/>
      <c r="F214" s="72"/>
      <c r="G214" s="72"/>
      <c r="H214" s="73"/>
    </row>
    <row r="215" spans="2:10" ht="9.9" customHeight="1" thickBot="1" x14ac:dyDescent="0.35">
      <c r="E215"/>
      <c r="F215" s="10"/>
      <c r="G215"/>
      <c r="H215" s="1"/>
    </row>
    <row r="216" spans="2:10" ht="15.75" customHeight="1" thickBot="1" x14ac:dyDescent="0.35">
      <c r="B216" s="67" t="s">
        <v>1</v>
      </c>
      <c r="C216" s="68"/>
      <c r="D216" s="68"/>
      <c r="E216" s="68"/>
      <c r="F216" s="11" t="s">
        <v>13</v>
      </c>
      <c r="G216" s="2" t="s">
        <v>3</v>
      </c>
      <c r="H216" s="2" t="s">
        <v>4</v>
      </c>
      <c r="I216" s="25"/>
      <c r="J216" s="26">
        <f>ROUND(F217,2)</f>
        <v>0</v>
      </c>
    </row>
    <row r="217" spans="2:10" ht="15" thickBot="1" x14ac:dyDescent="0.35">
      <c r="B217" s="41" t="s">
        <v>76</v>
      </c>
      <c r="C217" s="3" t="s">
        <v>47</v>
      </c>
      <c r="D217" s="57" t="s">
        <v>228</v>
      </c>
      <c r="E217" s="70"/>
      <c r="F217" s="23"/>
      <c r="G217" s="3">
        <v>1</v>
      </c>
      <c r="H217" s="5">
        <f>ROUND(J216*G217,2)</f>
        <v>0</v>
      </c>
      <c r="I217" s="27" t="str">
        <f>IF(ISBLANK('Modelo de oferta económica'!F217),"Es necesario completar el precio de esta partida, introduciendo un valor en la celda en naranja","")</f>
        <v>Es necesario completar el precio de esta partida, introduciendo un valor en la celda en naranja</v>
      </c>
    </row>
    <row r="218" spans="2:10" ht="26.4" customHeight="1" thickBot="1" x14ac:dyDescent="0.35">
      <c r="B218" s="71" t="s">
        <v>229</v>
      </c>
      <c r="C218" s="72"/>
      <c r="D218" s="72"/>
      <c r="E218" s="72"/>
      <c r="F218" s="72"/>
      <c r="G218" s="72"/>
      <c r="H218" s="73"/>
    </row>
    <row r="219" spans="2:10" ht="9.9" customHeight="1" thickBot="1" x14ac:dyDescent="0.35">
      <c r="E219"/>
      <c r="F219" s="10"/>
      <c r="G219"/>
      <c r="H219" s="1"/>
    </row>
    <row r="220" spans="2:10" ht="15.75" customHeight="1" thickBot="1" x14ac:dyDescent="0.35">
      <c r="B220" s="67" t="s">
        <v>1</v>
      </c>
      <c r="C220" s="68"/>
      <c r="D220" s="68"/>
      <c r="E220" s="68"/>
      <c r="F220" s="11" t="s">
        <v>2</v>
      </c>
      <c r="G220" s="2" t="s">
        <v>3</v>
      </c>
      <c r="H220" s="2" t="s">
        <v>4</v>
      </c>
      <c r="I220" s="25"/>
      <c r="J220" s="26">
        <f>ROUND(F221,2)</f>
        <v>0</v>
      </c>
    </row>
    <row r="221" spans="2:10" ht="15" thickBot="1" x14ac:dyDescent="0.35">
      <c r="B221" s="41" t="s">
        <v>77</v>
      </c>
      <c r="C221" s="3" t="s">
        <v>5</v>
      </c>
      <c r="D221" s="57" t="s">
        <v>230</v>
      </c>
      <c r="E221" s="70"/>
      <c r="F221" s="23"/>
      <c r="G221" s="6">
        <v>84.5</v>
      </c>
      <c r="H221" s="5">
        <f>ROUND(J220*G221,2)</f>
        <v>0</v>
      </c>
      <c r="I221" s="27" t="str">
        <f>IF(ISBLANK('Modelo de oferta económica'!F221),"Es necesario completar el precio de esta partida, introduciendo un valor en la celda en naranja","")</f>
        <v>Es necesario completar el precio de esta partida, introduciendo un valor en la celda en naranja</v>
      </c>
    </row>
    <row r="222" spans="2:10" ht="24.75" customHeight="1" thickBot="1" x14ac:dyDescent="0.35">
      <c r="B222" s="71" t="s">
        <v>231</v>
      </c>
      <c r="C222" s="72"/>
      <c r="D222" s="72"/>
      <c r="E222" s="72"/>
      <c r="F222" s="72"/>
      <c r="G222" s="72"/>
      <c r="H222" s="73"/>
    </row>
    <row r="223" spans="2:10" ht="9.9" customHeight="1" thickBot="1" x14ac:dyDescent="0.35">
      <c r="E223"/>
      <c r="F223" s="10"/>
      <c r="G223"/>
      <c r="H223" s="1"/>
    </row>
    <row r="224" spans="2:10" ht="15" thickBot="1" x14ac:dyDescent="0.35">
      <c r="B224" s="62" t="s">
        <v>9</v>
      </c>
      <c r="C224" s="63"/>
      <c r="D224" s="64" t="s">
        <v>232</v>
      </c>
      <c r="E224" s="65"/>
      <c r="F224" s="65"/>
      <c r="G224" s="65"/>
      <c r="H224" s="8">
        <f>+H227</f>
        <v>0</v>
      </c>
      <c r="I224" s="24">
        <f xml:space="preserve"> COUNTIF(I226:I229,"Es necesario completar el precio de esta partida, introduciendo un valor en la celda en naranja")</f>
        <v>1</v>
      </c>
    </row>
    <row r="225" spans="2:10" ht="9.9" customHeight="1" thickBot="1" x14ac:dyDescent="0.35">
      <c r="E225"/>
      <c r="F225" s="10"/>
      <c r="G225"/>
      <c r="H225" s="1"/>
    </row>
    <row r="226" spans="2:10" ht="15.75" customHeight="1" thickBot="1" x14ac:dyDescent="0.35">
      <c r="B226" s="67" t="s">
        <v>1</v>
      </c>
      <c r="C226" s="68"/>
      <c r="D226" s="68"/>
      <c r="E226" s="68"/>
      <c r="F226" s="11" t="s">
        <v>2</v>
      </c>
      <c r="G226" s="2" t="s">
        <v>3</v>
      </c>
      <c r="H226" s="2" t="s">
        <v>4</v>
      </c>
      <c r="I226" s="25"/>
      <c r="J226" s="26">
        <f>ROUND(F227,2)</f>
        <v>0</v>
      </c>
    </row>
    <row r="227" spans="2:10" ht="15" thickBot="1" x14ac:dyDescent="0.35">
      <c r="B227" s="41" t="s">
        <v>78</v>
      </c>
      <c r="C227" s="3" t="s">
        <v>5</v>
      </c>
      <c r="D227" s="57" t="s">
        <v>233</v>
      </c>
      <c r="E227" s="70"/>
      <c r="F227" s="23"/>
      <c r="G227" s="6">
        <v>240</v>
      </c>
      <c r="H227" s="5">
        <f>ROUND(J226*G227,2)</f>
        <v>0</v>
      </c>
      <c r="I227" s="27" t="str">
        <f>IF(ISBLANK('Modelo de oferta económica'!F227),"Es necesario completar el precio de esta partida, introduciendo un valor en la celda en naranja","")</f>
        <v>Es necesario completar el precio de esta partida, introduciendo un valor en la celda en naranja</v>
      </c>
    </row>
    <row r="228" spans="2:10" ht="28.8" customHeight="1" thickBot="1" x14ac:dyDescent="0.35">
      <c r="B228" s="71" t="s">
        <v>234</v>
      </c>
      <c r="C228" s="72"/>
      <c r="D228" s="72"/>
      <c r="E228" s="72"/>
      <c r="F228" s="72"/>
      <c r="G228" s="72"/>
      <c r="H228" s="73"/>
    </row>
    <row r="229" spans="2:10" ht="9.9" customHeight="1" thickBot="1" x14ac:dyDescent="0.35">
      <c r="E229"/>
      <c r="F229" s="10"/>
      <c r="G229"/>
      <c r="H229" s="1"/>
    </row>
    <row r="230" spans="2:10" ht="15" thickBot="1" x14ac:dyDescent="0.35">
      <c r="B230" s="62" t="s">
        <v>138</v>
      </c>
      <c r="C230" s="63"/>
      <c r="D230" s="64" t="s">
        <v>235</v>
      </c>
      <c r="E230" s="65"/>
      <c r="F230" s="65"/>
      <c r="G230" s="65"/>
      <c r="H230" s="8">
        <f>+H233+H237+H241+H245+H249</f>
        <v>0</v>
      </c>
      <c r="I230" s="24">
        <f xml:space="preserve"> COUNTIF(I233:I251,"Es necesario completar el precio de esta partida, introduciendo un valor en la celda en naranja")</f>
        <v>5</v>
      </c>
    </row>
    <row r="231" spans="2:10" ht="9.9" customHeight="1" thickBot="1" x14ac:dyDescent="0.35">
      <c r="E231"/>
      <c r="F231" s="10"/>
      <c r="G231"/>
      <c r="H231" s="1"/>
    </row>
    <row r="232" spans="2:10" ht="15.75" customHeight="1" thickBot="1" x14ac:dyDescent="0.35">
      <c r="B232" s="67" t="s">
        <v>1</v>
      </c>
      <c r="C232" s="68"/>
      <c r="D232" s="68"/>
      <c r="E232" s="68"/>
      <c r="F232" s="11" t="s">
        <v>2</v>
      </c>
      <c r="G232" s="2" t="s">
        <v>3</v>
      </c>
      <c r="H232" s="2" t="s">
        <v>4</v>
      </c>
      <c r="I232" s="25"/>
      <c r="J232" s="26">
        <f>ROUND(F233,2)</f>
        <v>0</v>
      </c>
    </row>
    <row r="233" spans="2:10" ht="15" thickBot="1" x14ac:dyDescent="0.35">
      <c r="B233" s="41" t="s">
        <v>79</v>
      </c>
      <c r="C233" s="3" t="s">
        <v>5</v>
      </c>
      <c r="D233" s="57" t="s">
        <v>236</v>
      </c>
      <c r="E233" s="70"/>
      <c r="F233" s="23"/>
      <c r="G233" s="6">
        <v>430</v>
      </c>
      <c r="H233" s="5">
        <f>ROUND(J232*G233,2)</f>
        <v>0</v>
      </c>
      <c r="I233" s="27" t="str">
        <f>IF(ISBLANK('Modelo de oferta económica'!F233),"Es necesario completar el precio de esta partida, introduciendo un valor en la celda en naranja","")</f>
        <v>Es necesario completar el precio de esta partida, introduciendo un valor en la celda en naranja</v>
      </c>
    </row>
    <row r="234" spans="2:10" ht="15" thickBot="1" x14ac:dyDescent="0.35">
      <c r="B234" s="59" t="s">
        <v>237</v>
      </c>
      <c r="C234" s="60"/>
      <c r="D234" s="60"/>
      <c r="E234" s="60"/>
      <c r="F234" s="60"/>
      <c r="G234" s="60"/>
      <c r="H234" s="61"/>
    </row>
    <row r="235" spans="2:10" ht="9.9" customHeight="1" thickBot="1" x14ac:dyDescent="0.35">
      <c r="D235" s="7"/>
      <c r="E235"/>
      <c r="F235" s="10"/>
      <c r="G235"/>
      <c r="H235" s="1"/>
    </row>
    <row r="236" spans="2:10" ht="15.75" customHeight="1" thickBot="1" x14ac:dyDescent="0.35">
      <c r="B236" s="67" t="s">
        <v>1</v>
      </c>
      <c r="C236" s="68"/>
      <c r="D236" s="68"/>
      <c r="E236" s="68"/>
      <c r="F236" s="11" t="s">
        <v>2</v>
      </c>
      <c r="G236" s="2" t="s">
        <v>3</v>
      </c>
      <c r="H236" s="2" t="s">
        <v>4</v>
      </c>
      <c r="I236" s="25"/>
      <c r="J236" s="26">
        <f>ROUND(F237,2)</f>
        <v>0</v>
      </c>
    </row>
    <row r="237" spans="2:10" ht="15" thickBot="1" x14ac:dyDescent="0.35">
      <c r="B237" s="41" t="s">
        <v>80</v>
      </c>
      <c r="C237" s="3" t="s">
        <v>6</v>
      </c>
      <c r="D237" s="57" t="s">
        <v>238</v>
      </c>
      <c r="E237" s="70"/>
      <c r="F237" s="23"/>
      <c r="G237" s="6">
        <v>4</v>
      </c>
      <c r="H237" s="5">
        <f>ROUND(J236*G237,2)</f>
        <v>0</v>
      </c>
      <c r="I237" s="27" t="str">
        <f>IF(ISBLANK('Modelo de oferta económica'!F237),"Es necesario completar el precio de esta partida, introduciendo un valor en la celda en naranja","")</f>
        <v>Es necesario completar el precio de esta partida, introduciendo un valor en la celda en naranja</v>
      </c>
    </row>
    <row r="238" spans="2:10" ht="15" thickBot="1" x14ac:dyDescent="0.35">
      <c r="B238" s="71" t="s">
        <v>239</v>
      </c>
      <c r="C238" s="72"/>
      <c r="D238" s="72"/>
      <c r="E238" s="72"/>
      <c r="F238" s="72"/>
      <c r="G238" s="72"/>
      <c r="H238" s="73"/>
    </row>
    <row r="239" spans="2:10" ht="9.9" customHeight="1" thickBot="1" x14ac:dyDescent="0.35">
      <c r="E239"/>
      <c r="F239" s="10"/>
      <c r="G239"/>
      <c r="H239" s="1"/>
    </row>
    <row r="240" spans="2:10" ht="15.75" customHeight="1" thickBot="1" x14ac:dyDescent="0.35">
      <c r="B240" s="67" t="s">
        <v>1</v>
      </c>
      <c r="C240" s="68"/>
      <c r="D240" s="68"/>
      <c r="E240" s="68"/>
      <c r="F240" s="11" t="s">
        <v>2</v>
      </c>
      <c r="G240" s="2" t="s">
        <v>3</v>
      </c>
      <c r="H240" s="2" t="s">
        <v>4</v>
      </c>
      <c r="I240" s="25"/>
      <c r="J240" s="26">
        <f>ROUND(F241,2)</f>
        <v>0</v>
      </c>
    </row>
    <row r="241" spans="2:10" ht="15" thickBot="1" x14ac:dyDescent="0.35">
      <c r="B241" s="41" t="s">
        <v>81</v>
      </c>
      <c r="C241" s="3" t="s">
        <v>6</v>
      </c>
      <c r="D241" s="57" t="s">
        <v>240</v>
      </c>
      <c r="E241" s="70"/>
      <c r="F241" s="23"/>
      <c r="G241" s="6">
        <v>1</v>
      </c>
      <c r="H241" s="5">
        <f>ROUND(J240*G241,2)</f>
        <v>0</v>
      </c>
      <c r="I241" s="27" t="str">
        <f>IF(ISBLANK('Modelo de oferta económica'!F241),"Es necesario completar el precio de esta partida, introduciendo un valor en la celda en naranja","")</f>
        <v>Es necesario completar el precio de esta partida, introduciendo un valor en la celda en naranja</v>
      </c>
    </row>
    <row r="242" spans="2:10" ht="15" thickBot="1" x14ac:dyDescent="0.35">
      <c r="B242" s="71" t="s">
        <v>241</v>
      </c>
      <c r="C242" s="72"/>
      <c r="D242" s="72"/>
      <c r="E242" s="72"/>
      <c r="F242" s="72"/>
      <c r="G242" s="72"/>
      <c r="H242" s="73"/>
    </row>
    <row r="243" spans="2:10" ht="9.9" customHeight="1" thickBot="1" x14ac:dyDescent="0.35">
      <c r="E243"/>
      <c r="F243" s="10"/>
      <c r="G243"/>
      <c r="H243" s="1"/>
    </row>
    <row r="244" spans="2:10" ht="15.75" customHeight="1" thickBot="1" x14ac:dyDescent="0.35">
      <c r="B244" s="67" t="s">
        <v>1</v>
      </c>
      <c r="C244" s="68"/>
      <c r="D244" s="68"/>
      <c r="E244" s="68"/>
      <c r="F244" s="11" t="s">
        <v>2</v>
      </c>
      <c r="G244" s="2" t="s">
        <v>3</v>
      </c>
      <c r="H244" s="2" t="s">
        <v>4</v>
      </c>
      <c r="I244" s="25"/>
      <c r="J244" s="26">
        <f>ROUND(F245,2)</f>
        <v>0</v>
      </c>
    </row>
    <row r="245" spans="2:10" ht="15" thickBot="1" x14ac:dyDescent="0.35">
      <c r="B245" s="41" t="s">
        <v>82</v>
      </c>
      <c r="C245" s="3" t="s">
        <v>5</v>
      </c>
      <c r="D245" s="57" t="s">
        <v>242</v>
      </c>
      <c r="E245" s="70"/>
      <c r="F245" s="23"/>
      <c r="G245" s="6">
        <v>68</v>
      </c>
      <c r="H245" s="5">
        <f>ROUND(J244*G245,2)</f>
        <v>0</v>
      </c>
      <c r="I245" s="27" t="str">
        <f>IF(ISBLANK('Modelo de oferta económica'!F245),"Es necesario completar el precio de esta partida, introduciendo un valor en la celda en naranja","")</f>
        <v>Es necesario completar el precio de esta partida, introduciendo un valor en la celda en naranja</v>
      </c>
    </row>
    <row r="246" spans="2:10" ht="24.6" customHeight="1" thickBot="1" x14ac:dyDescent="0.35">
      <c r="B246" s="71" t="s">
        <v>243</v>
      </c>
      <c r="C246" s="72"/>
      <c r="D246" s="72"/>
      <c r="E246" s="72"/>
      <c r="F246" s="72"/>
      <c r="G246" s="72"/>
      <c r="H246" s="73"/>
    </row>
    <row r="247" spans="2:10" ht="9.9" customHeight="1" thickBot="1" x14ac:dyDescent="0.35">
      <c r="E247"/>
      <c r="F247" s="10"/>
      <c r="G247"/>
      <c r="H247" s="1"/>
    </row>
    <row r="248" spans="2:10" ht="15.75" customHeight="1" thickBot="1" x14ac:dyDescent="0.35">
      <c r="B248" s="67" t="s">
        <v>1</v>
      </c>
      <c r="C248" s="68"/>
      <c r="D248" s="68"/>
      <c r="E248" s="68"/>
      <c r="F248" s="11" t="s">
        <v>2</v>
      </c>
      <c r="G248" s="2" t="s">
        <v>3</v>
      </c>
      <c r="H248" s="2" t="s">
        <v>4</v>
      </c>
      <c r="I248" s="25"/>
      <c r="J248" s="26">
        <f>ROUND(F249,2)</f>
        <v>0</v>
      </c>
    </row>
    <row r="249" spans="2:10" ht="15" thickBot="1" x14ac:dyDescent="0.35">
      <c r="B249" s="41" t="s">
        <v>83</v>
      </c>
      <c r="C249" s="3" t="s">
        <v>6</v>
      </c>
      <c r="D249" s="57" t="s">
        <v>244</v>
      </c>
      <c r="E249" s="70"/>
      <c r="F249" s="23"/>
      <c r="G249" s="6">
        <v>3</v>
      </c>
      <c r="H249" s="5">
        <f>ROUND(J248*G249,2)</f>
        <v>0</v>
      </c>
      <c r="I249" s="27" t="str">
        <f>IF(ISBLANK('Modelo de oferta económica'!F249),"Es necesario completar el precio de esta partida, introduciendo un valor en la celda en naranja","")</f>
        <v>Es necesario completar el precio de esta partida, introduciendo un valor en la celda en naranja</v>
      </c>
    </row>
    <row r="250" spans="2:10" ht="24.75" customHeight="1" thickBot="1" x14ac:dyDescent="0.35">
      <c r="B250" s="71" t="s">
        <v>245</v>
      </c>
      <c r="C250" s="72"/>
      <c r="D250" s="72"/>
      <c r="E250" s="72"/>
      <c r="F250" s="72"/>
      <c r="G250" s="72"/>
      <c r="H250" s="73"/>
    </row>
    <row r="251" spans="2:10" ht="9.9" customHeight="1" thickBot="1" x14ac:dyDescent="0.35">
      <c r="E251"/>
      <c r="F251" s="10"/>
      <c r="G251"/>
      <c r="H251" s="1"/>
    </row>
    <row r="252" spans="2:10" ht="15" thickBot="1" x14ac:dyDescent="0.35">
      <c r="B252" s="62" t="s">
        <v>139</v>
      </c>
      <c r="C252" s="63"/>
      <c r="D252" s="64" t="s">
        <v>487</v>
      </c>
      <c r="E252" s="65"/>
      <c r="F252" s="65"/>
      <c r="G252" s="65"/>
      <c r="H252" s="8">
        <f>+H255+H259+H263+H267</f>
        <v>0</v>
      </c>
      <c r="I252" s="24">
        <f xml:space="preserve"> COUNTIF(I255:I269,"Es necesario completar el precio de esta partida, introduciendo un valor en la celda en naranja")</f>
        <v>4</v>
      </c>
    </row>
    <row r="253" spans="2:10" ht="9.9" customHeight="1" thickBot="1" x14ac:dyDescent="0.35">
      <c r="E253"/>
      <c r="F253" s="10"/>
      <c r="G253"/>
      <c r="H253" s="1"/>
    </row>
    <row r="254" spans="2:10" ht="15.75" customHeight="1" thickBot="1" x14ac:dyDescent="0.35">
      <c r="B254" s="67" t="s">
        <v>1</v>
      </c>
      <c r="C254" s="68"/>
      <c r="D254" s="68"/>
      <c r="E254" s="68"/>
      <c r="F254" s="11" t="s">
        <v>2</v>
      </c>
      <c r="G254" s="2" t="s">
        <v>3</v>
      </c>
      <c r="H254" s="2" t="s">
        <v>4</v>
      </c>
      <c r="I254" s="25"/>
      <c r="J254" s="26">
        <f>ROUND(F255,2)</f>
        <v>0</v>
      </c>
    </row>
    <row r="255" spans="2:10" ht="15" thickBot="1" x14ac:dyDescent="0.35">
      <c r="B255" s="41" t="s">
        <v>84</v>
      </c>
      <c r="C255" s="3" t="s">
        <v>6</v>
      </c>
      <c r="D255" s="57" t="s">
        <v>247</v>
      </c>
      <c r="E255" s="70"/>
      <c r="F255" s="23"/>
      <c r="G255" s="6">
        <v>1</v>
      </c>
      <c r="H255" s="5">
        <f>ROUND(J254*G255,2)</f>
        <v>0</v>
      </c>
      <c r="I255" s="27" t="str">
        <f>IF(ISBLANK('Modelo de oferta económica'!F255),"Es necesario completar el precio de esta partida, introduciendo un valor en la celda en naranja","")</f>
        <v>Es necesario completar el precio de esta partida, introduciendo un valor en la celda en naranja</v>
      </c>
    </row>
    <row r="256" spans="2:10" ht="15" thickBot="1" x14ac:dyDescent="0.35">
      <c r="B256" s="59" t="s">
        <v>246</v>
      </c>
      <c r="C256" s="60"/>
      <c r="D256" s="60"/>
      <c r="E256" s="60"/>
      <c r="F256" s="60"/>
      <c r="G256" s="60"/>
      <c r="H256" s="61"/>
    </row>
    <row r="257" spans="2:10" ht="9.9" customHeight="1" thickBot="1" x14ac:dyDescent="0.35">
      <c r="D257" s="7"/>
      <c r="E257"/>
      <c r="F257" s="10"/>
      <c r="G257"/>
      <c r="H257" s="1"/>
    </row>
    <row r="258" spans="2:10" ht="15.75" customHeight="1" thickBot="1" x14ac:dyDescent="0.35">
      <c r="B258" s="67" t="s">
        <v>1</v>
      </c>
      <c r="C258" s="68"/>
      <c r="D258" s="68"/>
      <c r="E258" s="68"/>
      <c r="F258" s="11" t="s">
        <v>2</v>
      </c>
      <c r="G258" s="2" t="s">
        <v>3</v>
      </c>
      <c r="H258" s="2" t="s">
        <v>4</v>
      </c>
      <c r="I258" s="25"/>
      <c r="J258" s="26">
        <f>ROUND(F259,2)</f>
        <v>0</v>
      </c>
    </row>
    <row r="259" spans="2:10" ht="15" thickBot="1" x14ac:dyDescent="0.35">
      <c r="B259" s="41" t="s">
        <v>85</v>
      </c>
      <c r="C259" s="3" t="s">
        <v>180</v>
      </c>
      <c r="D259" s="57" t="s">
        <v>248</v>
      </c>
      <c r="E259" s="70"/>
      <c r="F259" s="23"/>
      <c r="G259" s="6">
        <v>59.92</v>
      </c>
      <c r="H259" s="5">
        <f>ROUND(J258*G259,2)</f>
        <v>0</v>
      </c>
      <c r="I259" s="27" t="str">
        <f>IF(ISBLANK('Modelo de oferta económica'!F259),"Es necesario completar el precio de esta partida, introduciendo un valor en la celda en naranja","")</f>
        <v>Es necesario completar el precio de esta partida, introduciendo un valor en la celda en naranja</v>
      </c>
    </row>
    <row r="260" spans="2:10" ht="25.8" customHeight="1" thickBot="1" x14ac:dyDescent="0.35">
      <c r="B260" s="71" t="s">
        <v>249</v>
      </c>
      <c r="C260" s="72"/>
      <c r="D260" s="72"/>
      <c r="E260" s="72"/>
      <c r="F260" s="72"/>
      <c r="G260" s="72"/>
      <c r="H260" s="73"/>
    </row>
    <row r="261" spans="2:10" ht="9.9" customHeight="1" thickBot="1" x14ac:dyDescent="0.35">
      <c r="E261"/>
      <c r="F261" s="10"/>
      <c r="G261"/>
      <c r="H261" s="1"/>
    </row>
    <row r="262" spans="2:10" ht="15.75" customHeight="1" thickBot="1" x14ac:dyDescent="0.35">
      <c r="B262" s="67" t="s">
        <v>1</v>
      </c>
      <c r="C262" s="68"/>
      <c r="D262" s="68"/>
      <c r="E262" s="68"/>
      <c r="F262" s="11" t="s">
        <v>2</v>
      </c>
      <c r="G262" s="2" t="s">
        <v>3</v>
      </c>
      <c r="H262" s="2" t="s">
        <v>4</v>
      </c>
      <c r="I262" s="25"/>
      <c r="J262" s="26">
        <f>ROUND(F263,2)</f>
        <v>0</v>
      </c>
    </row>
    <row r="263" spans="2:10" ht="15" thickBot="1" x14ac:dyDescent="0.35">
      <c r="B263" s="41" t="s">
        <v>86</v>
      </c>
      <c r="C263" s="3" t="s">
        <v>180</v>
      </c>
      <c r="D263" s="57" t="s">
        <v>250</v>
      </c>
      <c r="E263" s="70"/>
      <c r="F263" s="23"/>
      <c r="G263" s="6">
        <v>21.9</v>
      </c>
      <c r="H263" s="5">
        <f>ROUND(J262*G263,2)</f>
        <v>0</v>
      </c>
      <c r="I263" s="27" t="str">
        <f>IF(ISBLANK('Modelo de oferta económica'!F263),"Es necesario completar el precio de esta partida, introduciendo un valor en la celda en naranja","")</f>
        <v>Es necesario completar el precio de esta partida, introduciendo un valor en la celda en naranja</v>
      </c>
    </row>
    <row r="264" spans="2:10" ht="23.4" customHeight="1" thickBot="1" x14ac:dyDescent="0.35">
      <c r="B264" s="71" t="s">
        <v>251</v>
      </c>
      <c r="C264" s="72"/>
      <c r="D264" s="72"/>
      <c r="E264" s="72"/>
      <c r="F264" s="72"/>
      <c r="G264" s="72"/>
      <c r="H264" s="73"/>
    </row>
    <row r="265" spans="2:10" ht="9.9" customHeight="1" thickBot="1" x14ac:dyDescent="0.35">
      <c r="E265"/>
      <c r="F265" s="10"/>
      <c r="G265"/>
      <c r="H265" s="1"/>
    </row>
    <row r="266" spans="2:10" ht="15.75" customHeight="1" thickBot="1" x14ac:dyDescent="0.35">
      <c r="B266" s="67" t="s">
        <v>1</v>
      </c>
      <c r="C266" s="68"/>
      <c r="D266" s="68"/>
      <c r="E266" s="68"/>
      <c r="F266" s="11" t="s">
        <v>2</v>
      </c>
      <c r="G266" s="2" t="s">
        <v>3</v>
      </c>
      <c r="H266" s="2" t="s">
        <v>4</v>
      </c>
      <c r="I266" s="25"/>
      <c r="J266" s="26">
        <f>ROUND(F267,2)</f>
        <v>0</v>
      </c>
    </row>
    <row r="267" spans="2:10" ht="15" thickBot="1" x14ac:dyDescent="0.35">
      <c r="B267" s="41" t="s">
        <v>87</v>
      </c>
      <c r="C267" s="3" t="s">
        <v>142</v>
      </c>
      <c r="D267" s="57" t="s">
        <v>252</v>
      </c>
      <c r="E267" s="70"/>
      <c r="F267" s="23"/>
      <c r="G267" s="6">
        <v>45.8</v>
      </c>
      <c r="H267" s="5">
        <f>ROUND(J266*G267,2)</f>
        <v>0</v>
      </c>
      <c r="I267" s="27" t="str">
        <f>IF(ISBLANK('Modelo de oferta económica'!F267),"Es necesario completar el precio de esta partida, introduciendo un valor en la celda en naranja","")</f>
        <v>Es necesario completar el precio de esta partida, introduciendo un valor en la celda en naranja</v>
      </c>
    </row>
    <row r="268" spans="2:10" ht="15" thickBot="1" x14ac:dyDescent="0.35">
      <c r="B268" s="71" t="s">
        <v>253</v>
      </c>
      <c r="C268" s="72"/>
      <c r="D268" s="72"/>
      <c r="E268" s="72"/>
      <c r="F268" s="72"/>
      <c r="G268" s="72"/>
      <c r="H268" s="73"/>
    </row>
    <row r="269" spans="2:10" ht="9.9" customHeight="1" thickBot="1" x14ac:dyDescent="0.35">
      <c r="E269"/>
      <c r="F269" s="10"/>
      <c r="G269"/>
      <c r="H269" s="1"/>
    </row>
    <row r="270" spans="2:10" ht="15" thickBot="1" x14ac:dyDescent="0.35">
      <c r="B270" s="62" t="s">
        <v>140</v>
      </c>
      <c r="C270" s="63"/>
      <c r="D270" s="64" t="s">
        <v>486</v>
      </c>
      <c r="E270" s="65"/>
      <c r="F270" s="65"/>
      <c r="G270" s="65"/>
      <c r="H270" s="8">
        <f>+H273+H277+H281+H285+H289+H293+H297+H301+H305</f>
        <v>0</v>
      </c>
      <c r="I270" s="24">
        <f xml:space="preserve"> COUNTIF(I273:I298,"Es necesario completar el precio de esta partida, introduciendo un valor en la celda en naranja")</f>
        <v>7</v>
      </c>
    </row>
    <row r="271" spans="2:10" ht="9.9" customHeight="1" thickBot="1" x14ac:dyDescent="0.35">
      <c r="E271"/>
      <c r="F271" s="10"/>
      <c r="G271"/>
      <c r="H271" s="1"/>
    </row>
    <row r="272" spans="2:10" ht="15.75" customHeight="1" thickBot="1" x14ac:dyDescent="0.35">
      <c r="B272" s="67" t="s">
        <v>1</v>
      </c>
      <c r="C272" s="68"/>
      <c r="D272" s="68"/>
      <c r="E272" s="68"/>
      <c r="F272" s="11" t="s">
        <v>2</v>
      </c>
      <c r="G272" s="2" t="s">
        <v>3</v>
      </c>
      <c r="H272" s="2" t="s">
        <v>4</v>
      </c>
      <c r="I272" s="25"/>
      <c r="J272" s="26">
        <f>ROUND(F273,2)</f>
        <v>0</v>
      </c>
    </row>
    <row r="273" spans="2:10" ht="15" thickBot="1" x14ac:dyDescent="0.35">
      <c r="B273" s="41" t="s">
        <v>88</v>
      </c>
      <c r="C273" s="3" t="s">
        <v>6</v>
      </c>
      <c r="D273" s="57" t="s">
        <v>254</v>
      </c>
      <c r="E273" s="70"/>
      <c r="F273" s="23"/>
      <c r="G273" s="6">
        <v>2</v>
      </c>
      <c r="H273" s="5">
        <f>ROUND(J272*G273,2)</f>
        <v>0</v>
      </c>
      <c r="I273" s="27" t="str">
        <f>IF(ISBLANK('Modelo de oferta económica'!F273),"Es necesario completar el precio de esta partida, introduciendo un valor en la celda en naranja","")</f>
        <v>Es necesario completar el precio de esta partida, introduciendo un valor en la celda en naranja</v>
      </c>
    </row>
    <row r="274" spans="2:10" ht="34.200000000000003" customHeight="1" thickBot="1" x14ac:dyDescent="0.35">
      <c r="B274" s="71" t="s">
        <v>255</v>
      </c>
      <c r="C274" s="72"/>
      <c r="D274" s="72"/>
      <c r="E274" s="72"/>
      <c r="F274" s="72"/>
      <c r="G274" s="72"/>
      <c r="H274" s="73"/>
    </row>
    <row r="275" spans="2:10" ht="9.9" customHeight="1" thickBot="1" x14ac:dyDescent="0.35">
      <c r="E275"/>
      <c r="F275" s="10"/>
      <c r="G275"/>
      <c r="H275" s="1"/>
    </row>
    <row r="276" spans="2:10" ht="15.75" customHeight="1" thickBot="1" x14ac:dyDescent="0.35">
      <c r="B276" s="67" t="s">
        <v>1</v>
      </c>
      <c r="C276" s="68"/>
      <c r="D276" s="68"/>
      <c r="E276" s="68"/>
      <c r="F276" s="11" t="s">
        <v>2</v>
      </c>
      <c r="G276" s="2" t="s">
        <v>3</v>
      </c>
      <c r="H276" s="2" t="s">
        <v>4</v>
      </c>
      <c r="I276" s="25"/>
      <c r="J276" s="26">
        <f>ROUND(F277,2)</f>
        <v>0</v>
      </c>
    </row>
    <row r="277" spans="2:10" ht="15" thickBot="1" x14ac:dyDescent="0.35">
      <c r="B277" s="41" t="s">
        <v>89</v>
      </c>
      <c r="C277" s="3" t="s">
        <v>6</v>
      </c>
      <c r="D277" s="57" t="s">
        <v>256</v>
      </c>
      <c r="E277" s="58"/>
      <c r="F277" s="23"/>
      <c r="G277" s="6">
        <v>1</v>
      </c>
      <c r="H277" s="5">
        <f>ROUND(J276*G277,2)</f>
        <v>0</v>
      </c>
      <c r="I277" s="27" t="str">
        <f>IF(ISBLANK('Modelo de oferta económica'!F277),"Es necesario completar el precio de esta partida, introduciendo un valor en la celda en naranja","")</f>
        <v>Es necesario completar el precio de esta partida, introduciendo un valor en la celda en naranja</v>
      </c>
    </row>
    <row r="278" spans="2:10" ht="42.6" customHeight="1" thickBot="1" x14ac:dyDescent="0.35">
      <c r="B278" s="71" t="s">
        <v>488</v>
      </c>
      <c r="C278" s="72"/>
      <c r="D278" s="72"/>
      <c r="E278" s="72"/>
      <c r="F278" s="72"/>
      <c r="G278" s="72"/>
      <c r="H278" s="73"/>
    </row>
    <row r="279" spans="2:10" ht="9.9" customHeight="1" thickBot="1" x14ac:dyDescent="0.35">
      <c r="E279"/>
      <c r="F279" s="10"/>
      <c r="G279"/>
      <c r="H279" s="1"/>
    </row>
    <row r="280" spans="2:10" ht="15.75" customHeight="1" thickBot="1" x14ac:dyDescent="0.35">
      <c r="B280" s="67" t="s">
        <v>1</v>
      </c>
      <c r="C280" s="68"/>
      <c r="D280" s="68"/>
      <c r="E280" s="68"/>
      <c r="F280" s="11" t="s">
        <v>2</v>
      </c>
      <c r="G280" s="2" t="s">
        <v>3</v>
      </c>
      <c r="H280" s="2" t="s">
        <v>4</v>
      </c>
      <c r="I280" s="25"/>
      <c r="J280" s="26">
        <f>ROUND(F281,2)</f>
        <v>0</v>
      </c>
    </row>
    <row r="281" spans="2:10" ht="15" thickBot="1" x14ac:dyDescent="0.35">
      <c r="B281" s="41" t="s">
        <v>90</v>
      </c>
      <c r="C281" s="3" t="s">
        <v>180</v>
      </c>
      <c r="D281" s="57" t="s">
        <v>257</v>
      </c>
      <c r="E281" s="70"/>
      <c r="F281" s="23"/>
      <c r="G281" s="6">
        <v>20</v>
      </c>
      <c r="H281" s="5">
        <f>ROUND(J280*G281,2)</f>
        <v>0</v>
      </c>
      <c r="I281" s="27" t="str">
        <f>IF(ISBLANK('Modelo de oferta económica'!F281),"Es necesario completar el precio de esta partida, introduciendo un valor en la celda en naranja","")</f>
        <v>Es necesario completar el precio de esta partida, introduciendo un valor en la celda en naranja</v>
      </c>
    </row>
    <row r="282" spans="2:10" ht="25.2" customHeight="1" thickBot="1" x14ac:dyDescent="0.35">
      <c r="B282" s="71" t="s">
        <v>258</v>
      </c>
      <c r="C282" s="72"/>
      <c r="D282" s="72"/>
      <c r="E282" s="72"/>
      <c r="F282" s="72"/>
      <c r="G282" s="72"/>
      <c r="H282" s="73"/>
    </row>
    <row r="283" spans="2:10" ht="9.9" customHeight="1" thickBot="1" x14ac:dyDescent="0.35">
      <c r="E283"/>
      <c r="F283" s="10"/>
      <c r="G283"/>
      <c r="H283" s="1"/>
    </row>
    <row r="284" spans="2:10" ht="15.75" customHeight="1" thickBot="1" x14ac:dyDescent="0.35">
      <c r="B284" s="67" t="s">
        <v>1</v>
      </c>
      <c r="C284" s="68"/>
      <c r="D284" s="68"/>
      <c r="E284" s="68"/>
      <c r="F284" s="11" t="s">
        <v>2</v>
      </c>
      <c r="G284" s="2" t="s">
        <v>3</v>
      </c>
      <c r="H284" s="2" t="s">
        <v>4</v>
      </c>
      <c r="I284" s="25"/>
      <c r="J284" s="26">
        <f>ROUND(F285,2)</f>
        <v>0</v>
      </c>
    </row>
    <row r="285" spans="2:10" ht="15" thickBot="1" x14ac:dyDescent="0.35">
      <c r="B285" s="41" t="s">
        <v>91</v>
      </c>
      <c r="C285" s="3" t="s">
        <v>142</v>
      </c>
      <c r="D285" s="57" t="s">
        <v>167</v>
      </c>
      <c r="E285" s="70"/>
      <c r="F285" s="23"/>
      <c r="G285" s="6">
        <v>40</v>
      </c>
      <c r="H285" s="5">
        <f>ROUND(J284*G285,2)</f>
        <v>0</v>
      </c>
      <c r="I285" s="27" t="str">
        <f>IF(ISBLANK('Modelo de oferta económica'!F285),"Es necesario completar el precio de esta partida, introduciendo un valor en la celda en naranja","")</f>
        <v>Es necesario completar el precio de esta partida, introduciendo un valor en la celda en naranja</v>
      </c>
    </row>
    <row r="286" spans="2:10" ht="15" thickBot="1" x14ac:dyDescent="0.35">
      <c r="B286" s="71" t="s">
        <v>168</v>
      </c>
      <c r="C286" s="72"/>
      <c r="D286" s="72"/>
      <c r="E286" s="72"/>
      <c r="F286" s="72"/>
      <c r="G286" s="72"/>
      <c r="H286" s="73"/>
    </row>
    <row r="287" spans="2:10" ht="9.9" customHeight="1" thickBot="1" x14ac:dyDescent="0.35">
      <c r="E287"/>
      <c r="F287" s="10"/>
      <c r="G287"/>
      <c r="H287" s="1"/>
    </row>
    <row r="288" spans="2:10" ht="15.75" customHeight="1" thickBot="1" x14ac:dyDescent="0.35">
      <c r="B288" s="67" t="s">
        <v>1</v>
      </c>
      <c r="C288" s="68"/>
      <c r="D288" s="68"/>
      <c r="E288" s="69"/>
      <c r="F288" s="11" t="s">
        <v>2</v>
      </c>
      <c r="G288" s="2" t="s">
        <v>3</v>
      </c>
      <c r="H288" s="2" t="s">
        <v>4</v>
      </c>
      <c r="I288" s="25"/>
      <c r="J288" s="26">
        <f>ROUND(F289,2)</f>
        <v>0</v>
      </c>
    </row>
    <row r="289" spans="2:10" ht="15" thickBot="1" x14ac:dyDescent="0.35">
      <c r="B289" s="41" t="s">
        <v>92</v>
      </c>
      <c r="C289" s="3" t="s">
        <v>5</v>
      </c>
      <c r="D289" s="57" t="s">
        <v>171</v>
      </c>
      <c r="E289" s="70"/>
      <c r="F289" s="23"/>
      <c r="G289" s="49">
        <v>17.5</v>
      </c>
      <c r="H289" s="5">
        <f>ROUND(J288*G289,2)</f>
        <v>0</v>
      </c>
      <c r="I289" s="27" t="str">
        <f>IF(ISBLANK('Modelo de oferta económica'!F289),"Es necesario completar el precio de esta partida, introduciendo un valor en la celda en naranja","")</f>
        <v>Es necesario completar el precio de esta partida, introduciendo un valor en la celda en naranja</v>
      </c>
    </row>
    <row r="290" spans="2:10" ht="46.8" customHeight="1" thickBot="1" x14ac:dyDescent="0.35">
      <c r="B290" s="71" t="s">
        <v>172</v>
      </c>
      <c r="C290" s="72"/>
      <c r="D290" s="72"/>
      <c r="E290" s="72"/>
      <c r="F290" s="72"/>
      <c r="G290" s="72"/>
      <c r="H290" s="73"/>
    </row>
    <row r="291" spans="2:10" ht="9.9" customHeight="1" thickBot="1" x14ac:dyDescent="0.35">
      <c r="E291"/>
      <c r="F291" s="10"/>
      <c r="G291"/>
      <c r="H291" s="1"/>
    </row>
    <row r="292" spans="2:10" ht="15.75" customHeight="1" thickBot="1" x14ac:dyDescent="0.35">
      <c r="B292" s="67" t="s">
        <v>1</v>
      </c>
      <c r="C292" s="68"/>
      <c r="D292" s="68"/>
      <c r="E292" s="68"/>
      <c r="F292" s="11" t="s">
        <v>2</v>
      </c>
      <c r="G292" s="2" t="s">
        <v>3</v>
      </c>
      <c r="H292" s="2" t="s">
        <v>4</v>
      </c>
      <c r="I292" s="25"/>
      <c r="J292" s="26">
        <f>ROUND(F293,2)</f>
        <v>0</v>
      </c>
    </row>
    <row r="293" spans="2:10" ht="15" thickBot="1" x14ac:dyDescent="0.35">
      <c r="B293" s="41" t="s">
        <v>93</v>
      </c>
      <c r="C293" s="3" t="s">
        <v>5</v>
      </c>
      <c r="D293" s="57" t="s">
        <v>176</v>
      </c>
      <c r="E293" s="70"/>
      <c r="F293" s="23"/>
      <c r="G293" s="51">
        <v>40</v>
      </c>
      <c r="H293" s="5">
        <f>ROUND(J292*G293,2)</f>
        <v>0</v>
      </c>
      <c r="I293" s="27" t="str">
        <f>IF(ISBLANK('Modelo de oferta económica'!F293),"Es necesario completar el precio de esta partida, introduciendo un valor en la celda en naranja","")</f>
        <v>Es necesario completar el precio de esta partida, introduciendo un valor en la celda en naranja</v>
      </c>
    </row>
    <row r="294" spans="2:10" ht="34.799999999999997" customHeight="1" thickBot="1" x14ac:dyDescent="0.35">
      <c r="B294" s="59" t="s">
        <v>259</v>
      </c>
      <c r="C294" s="60"/>
      <c r="D294" s="60"/>
      <c r="E294" s="60"/>
      <c r="F294" s="60"/>
      <c r="G294" s="60"/>
      <c r="H294" s="61"/>
    </row>
    <row r="295" spans="2:10" ht="9.9" customHeight="1" thickBot="1" x14ac:dyDescent="0.35">
      <c r="D295" s="7"/>
      <c r="E295"/>
      <c r="F295" s="10"/>
      <c r="G295"/>
      <c r="H295" s="1"/>
    </row>
    <row r="296" spans="2:10" ht="15.75" customHeight="1" thickBot="1" x14ac:dyDescent="0.35">
      <c r="B296" s="67" t="s">
        <v>1</v>
      </c>
      <c r="C296" s="68"/>
      <c r="D296" s="68"/>
      <c r="E296" s="68"/>
      <c r="F296" s="11" t="s">
        <v>13</v>
      </c>
      <c r="G296" s="2" t="s">
        <v>3</v>
      </c>
      <c r="H296" s="2" t="s">
        <v>4</v>
      </c>
      <c r="I296" s="25"/>
      <c r="J296" s="26">
        <f>ROUND(F297,2)</f>
        <v>0</v>
      </c>
    </row>
    <row r="297" spans="2:10" ht="15" thickBot="1" x14ac:dyDescent="0.35">
      <c r="B297" s="41" t="s">
        <v>94</v>
      </c>
      <c r="C297" s="3" t="s">
        <v>47</v>
      </c>
      <c r="D297" s="57" t="s">
        <v>260</v>
      </c>
      <c r="E297" s="70"/>
      <c r="F297" s="23"/>
      <c r="G297" s="3">
        <v>1</v>
      </c>
      <c r="H297" s="5">
        <f>ROUND(J296*G297,2)</f>
        <v>0</v>
      </c>
      <c r="I297" s="27" t="str">
        <f>IF(ISBLANK('Modelo de oferta económica'!F297),"Es necesario completar el precio de esta partida, introduciendo un valor en la celda en naranja","")</f>
        <v>Es necesario completar el precio de esta partida, introduciendo un valor en la celda en naranja</v>
      </c>
    </row>
    <row r="298" spans="2:10" ht="17.399999999999999" customHeight="1" thickBot="1" x14ac:dyDescent="0.35">
      <c r="B298" s="71" t="s">
        <v>261</v>
      </c>
      <c r="C298" s="72"/>
      <c r="D298" s="72"/>
      <c r="E298" s="72"/>
      <c r="F298" s="72"/>
      <c r="G298" s="72"/>
      <c r="H298" s="73"/>
    </row>
    <row r="299" spans="2:10" ht="9.9" customHeight="1" thickBot="1" x14ac:dyDescent="0.35">
      <c r="E299"/>
      <c r="F299" s="10"/>
      <c r="G299"/>
      <c r="H299" s="1"/>
    </row>
    <row r="300" spans="2:10" ht="15.75" customHeight="1" thickBot="1" x14ac:dyDescent="0.35">
      <c r="B300" s="67" t="s">
        <v>1</v>
      </c>
      <c r="C300" s="68"/>
      <c r="D300" s="68"/>
      <c r="E300" s="68"/>
      <c r="F300" s="11" t="s">
        <v>2</v>
      </c>
      <c r="G300" s="2" t="s">
        <v>3</v>
      </c>
      <c r="H300" s="2" t="s">
        <v>4</v>
      </c>
      <c r="I300" s="25"/>
      <c r="J300" s="26">
        <f>ROUND(F301,2)</f>
        <v>0</v>
      </c>
    </row>
    <row r="301" spans="2:10" ht="15" thickBot="1" x14ac:dyDescent="0.35">
      <c r="B301" s="41" t="s">
        <v>95</v>
      </c>
      <c r="C301" s="3" t="s">
        <v>142</v>
      </c>
      <c r="D301" s="57" t="s">
        <v>262</v>
      </c>
      <c r="E301" s="70"/>
      <c r="F301" s="23"/>
      <c r="G301" s="6">
        <v>2.2000000000000002</v>
      </c>
      <c r="H301" s="5">
        <f>ROUND(J300*G301,2)</f>
        <v>0</v>
      </c>
      <c r="I301" s="27" t="str">
        <f>IF(ISBLANK('Modelo de oferta económica'!F301),"Es necesario completar el precio de esta partida, introduciendo un valor en la celda en naranja","")</f>
        <v>Es necesario completar el precio de esta partida, introduciendo un valor en la celda en naranja</v>
      </c>
    </row>
    <row r="302" spans="2:10" ht="26.4" customHeight="1" thickBot="1" x14ac:dyDescent="0.35">
      <c r="B302" s="71" t="s">
        <v>263</v>
      </c>
      <c r="C302" s="72"/>
      <c r="D302" s="72"/>
      <c r="E302" s="72"/>
      <c r="F302" s="72"/>
      <c r="G302" s="72"/>
      <c r="H302" s="73"/>
    </row>
    <row r="303" spans="2:10" ht="9.9" customHeight="1" thickBot="1" x14ac:dyDescent="0.35">
      <c r="D303" s="7"/>
      <c r="E303"/>
      <c r="F303" s="10"/>
      <c r="G303"/>
      <c r="H303" s="1"/>
    </row>
    <row r="304" spans="2:10" ht="15.75" customHeight="1" thickBot="1" x14ac:dyDescent="0.35">
      <c r="B304" s="67" t="s">
        <v>1</v>
      </c>
      <c r="C304" s="68"/>
      <c r="D304" s="68"/>
      <c r="E304" s="68"/>
      <c r="F304" s="11" t="s">
        <v>2</v>
      </c>
      <c r="G304" s="2" t="s">
        <v>3</v>
      </c>
      <c r="H304" s="2" t="s">
        <v>4</v>
      </c>
      <c r="I304" s="25"/>
      <c r="J304" s="26">
        <f>ROUND(F305,2)</f>
        <v>0</v>
      </c>
    </row>
    <row r="305" spans="2:10" ht="15" thickBot="1" x14ac:dyDescent="0.35">
      <c r="B305" s="41" t="s">
        <v>96</v>
      </c>
      <c r="C305" s="3" t="s">
        <v>180</v>
      </c>
      <c r="D305" s="57" t="s">
        <v>264</v>
      </c>
      <c r="E305" s="70"/>
      <c r="F305" s="23"/>
      <c r="G305" s="6">
        <v>22</v>
      </c>
      <c r="H305" s="5">
        <f>ROUND(J304*G305,2)</f>
        <v>0</v>
      </c>
      <c r="I305" s="27" t="str">
        <f>IF(ISBLANK('Modelo de oferta económica'!F305),"Es necesario completar el precio de esta partida, introduciendo un valor en la celda en naranja","")</f>
        <v>Es necesario completar el precio de esta partida, introduciendo un valor en la celda en naranja</v>
      </c>
    </row>
    <row r="306" spans="2:10" ht="64.8" customHeight="1" thickBot="1" x14ac:dyDescent="0.35">
      <c r="B306" s="71" t="s">
        <v>489</v>
      </c>
      <c r="C306" s="72"/>
      <c r="D306" s="72"/>
      <c r="E306" s="72"/>
      <c r="F306" s="72"/>
      <c r="G306" s="72"/>
      <c r="H306" s="73"/>
    </row>
    <row r="307" spans="2:10" ht="9.9" customHeight="1" thickBot="1" x14ac:dyDescent="0.35">
      <c r="E307"/>
      <c r="F307" s="10"/>
      <c r="G307"/>
      <c r="H307" s="1"/>
    </row>
    <row r="308" spans="2:10" ht="15" thickBot="1" x14ac:dyDescent="0.35">
      <c r="B308" s="62" t="s">
        <v>141</v>
      </c>
      <c r="C308" s="63"/>
      <c r="D308" s="64" t="s">
        <v>265</v>
      </c>
      <c r="E308" s="65"/>
      <c r="F308" s="65"/>
      <c r="G308" s="65"/>
      <c r="H308" s="8">
        <f>H311+H315+H319+H323+H327+H331+H335+H339+H343+H347+H351+H355+H359</f>
        <v>0</v>
      </c>
      <c r="I308" s="24">
        <f xml:space="preserve"> COUNTIF(I311:I352,"Es necesario completar el precio de esta partida, introduciendo un valor en la celda en naranja")</f>
        <v>11</v>
      </c>
    </row>
    <row r="309" spans="2:10" ht="9.9" customHeight="1" thickBot="1" x14ac:dyDescent="0.35">
      <c r="E309"/>
      <c r="F309" s="10"/>
      <c r="G309"/>
      <c r="H309" s="1"/>
    </row>
    <row r="310" spans="2:10" ht="15.75" customHeight="1" thickBot="1" x14ac:dyDescent="0.35">
      <c r="B310" s="67" t="s">
        <v>1</v>
      </c>
      <c r="C310" s="68"/>
      <c r="D310" s="68"/>
      <c r="E310" s="68"/>
      <c r="F310" s="11" t="s">
        <v>2</v>
      </c>
      <c r="G310" s="2" t="s">
        <v>3</v>
      </c>
      <c r="H310" s="2" t="s">
        <v>4</v>
      </c>
      <c r="I310" s="25"/>
      <c r="J310" s="26">
        <f>ROUND(F311,2)</f>
        <v>0</v>
      </c>
    </row>
    <row r="311" spans="2:10" ht="15" thickBot="1" x14ac:dyDescent="0.35">
      <c r="B311" s="41" t="s">
        <v>97</v>
      </c>
      <c r="C311" s="3" t="s">
        <v>6</v>
      </c>
      <c r="D311" s="57" t="s">
        <v>266</v>
      </c>
      <c r="E311" s="70"/>
      <c r="F311" s="23"/>
      <c r="G311" s="6">
        <v>1</v>
      </c>
      <c r="H311" s="5">
        <f>ROUND(J310*G311,2)</f>
        <v>0</v>
      </c>
      <c r="I311" s="27" t="str">
        <f>IF(ISBLANK('Modelo de oferta económica'!F311),"Es necesario completar el precio de esta partida, introduciendo un valor en la celda en naranja","")</f>
        <v>Es necesario completar el precio de esta partida, introduciendo un valor en la celda en naranja</v>
      </c>
    </row>
    <row r="312" spans="2:10" ht="15" thickBot="1" x14ac:dyDescent="0.35">
      <c r="B312" s="71" t="s">
        <v>267</v>
      </c>
      <c r="C312" s="72"/>
      <c r="D312" s="72"/>
      <c r="E312" s="72"/>
      <c r="F312" s="72"/>
      <c r="G312" s="72"/>
      <c r="H312" s="73"/>
    </row>
    <row r="313" spans="2:10" ht="9.9" customHeight="1" thickBot="1" x14ac:dyDescent="0.35">
      <c r="E313"/>
      <c r="F313" s="10"/>
      <c r="G313"/>
      <c r="H313" s="1"/>
    </row>
    <row r="314" spans="2:10" ht="15.75" customHeight="1" thickBot="1" x14ac:dyDescent="0.35">
      <c r="B314" s="67" t="s">
        <v>1</v>
      </c>
      <c r="C314" s="68"/>
      <c r="D314" s="68"/>
      <c r="E314" s="68"/>
      <c r="F314" s="11" t="s">
        <v>2</v>
      </c>
      <c r="G314" s="2" t="s">
        <v>3</v>
      </c>
      <c r="H314" s="2" t="s">
        <v>4</v>
      </c>
      <c r="I314" s="25"/>
      <c r="J314" s="26">
        <f>ROUND(F315,2)</f>
        <v>0</v>
      </c>
    </row>
    <row r="315" spans="2:10" ht="15" thickBot="1" x14ac:dyDescent="0.35">
      <c r="B315" s="41" t="s">
        <v>98</v>
      </c>
      <c r="C315" s="3" t="s">
        <v>142</v>
      </c>
      <c r="D315" s="57" t="s">
        <v>268</v>
      </c>
      <c r="E315" s="70"/>
      <c r="F315" s="23"/>
      <c r="G315" s="6">
        <v>1</v>
      </c>
      <c r="H315" s="5">
        <f>ROUND(J314*G315,2)</f>
        <v>0</v>
      </c>
      <c r="I315" s="27" t="str">
        <f>IF(ISBLANK('Modelo de oferta económica'!F315),"Es necesario completar el precio de esta partida, introduciendo un valor en la celda en naranja","")</f>
        <v>Es necesario completar el precio de esta partida, introduciendo un valor en la celda en naranja</v>
      </c>
    </row>
    <row r="316" spans="2:10" ht="15" thickBot="1" x14ac:dyDescent="0.35">
      <c r="B316" s="71" t="s">
        <v>269</v>
      </c>
      <c r="C316" s="72"/>
      <c r="D316" s="72"/>
      <c r="E316" s="72"/>
      <c r="F316" s="72"/>
      <c r="G316" s="72"/>
      <c r="H316" s="73"/>
    </row>
    <row r="317" spans="2:10" ht="9.9" customHeight="1" thickBot="1" x14ac:dyDescent="0.35">
      <c r="E317"/>
      <c r="F317" s="10"/>
      <c r="G317"/>
      <c r="H317" s="1"/>
    </row>
    <row r="318" spans="2:10" ht="15.75" customHeight="1" thickBot="1" x14ac:dyDescent="0.35">
      <c r="B318" s="67" t="s">
        <v>1</v>
      </c>
      <c r="C318" s="68"/>
      <c r="D318" s="68"/>
      <c r="E318" s="68"/>
      <c r="F318" s="11" t="s">
        <v>2</v>
      </c>
      <c r="G318" s="2" t="s">
        <v>3</v>
      </c>
      <c r="H318" s="2" t="s">
        <v>4</v>
      </c>
      <c r="I318" s="25"/>
      <c r="J318" s="26">
        <f>ROUND(F319,2)</f>
        <v>0</v>
      </c>
    </row>
    <row r="319" spans="2:10" ht="15" thickBot="1" x14ac:dyDescent="0.35">
      <c r="B319" s="41" t="s">
        <v>99</v>
      </c>
      <c r="C319" s="3" t="s">
        <v>180</v>
      </c>
      <c r="D319" s="57" t="s">
        <v>257</v>
      </c>
      <c r="E319" s="70"/>
      <c r="F319" s="23"/>
      <c r="G319" s="6">
        <v>95</v>
      </c>
      <c r="H319" s="5">
        <f>ROUND(J318*G319,2)</f>
        <v>0</v>
      </c>
      <c r="I319" s="27" t="str">
        <f>IF(ISBLANK('Modelo de oferta económica'!F319),"Es necesario completar el precio de esta partida, introduciendo un valor en la celda en naranja","")</f>
        <v>Es necesario completar el precio de esta partida, introduciendo un valor en la celda en naranja</v>
      </c>
    </row>
    <row r="320" spans="2:10" ht="25.2" customHeight="1" thickBot="1" x14ac:dyDescent="0.35">
      <c r="B320" s="71" t="s">
        <v>258</v>
      </c>
      <c r="C320" s="72"/>
      <c r="D320" s="72"/>
      <c r="E320" s="72"/>
      <c r="F320" s="72"/>
      <c r="G320" s="72"/>
      <c r="H320" s="73"/>
    </row>
    <row r="321" spans="2:10" ht="9.9" customHeight="1" thickBot="1" x14ac:dyDescent="0.35">
      <c r="E321"/>
      <c r="F321" s="10"/>
      <c r="G321"/>
      <c r="H321" s="1"/>
    </row>
    <row r="322" spans="2:10" ht="15.75" customHeight="1" thickBot="1" x14ac:dyDescent="0.35">
      <c r="B322" s="67" t="s">
        <v>1</v>
      </c>
      <c r="C322" s="68"/>
      <c r="D322" s="68"/>
      <c r="E322" s="68"/>
      <c r="F322" s="11" t="s">
        <v>64</v>
      </c>
      <c r="G322" s="2" t="s">
        <v>3</v>
      </c>
      <c r="H322" s="2" t="s">
        <v>4</v>
      </c>
      <c r="I322" s="25"/>
      <c r="J322" s="26">
        <f>ROUND(F323,2)</f>
        <v>0</v>
      </c>
    </row>
    <row r="323" spans="2:10" ht="15" thickBot="1" x14ac:dyDescent="0.35">
      <c r="B323" s="41" t="s">
        <v>100</v>
      </c>
      <c r="C323" s="3" t="s">
        <v>47</v>
      </c>
      <c r="D323" s="57" t="s">
        <v>270</v>
      </c>
      <c r="E323" s="70"/>
      <c r="F323" s="23"/>
      <c r="G323" s="3">
        <v>3</v>
      </c>
      <c r="H323" s="5">
        <f>ROUND(J322*G323,2)</f>
        <v>0</v>
      </c>
      <c r="I323" s="27" t="str">
        <f>IF(ISBLANK('Modelo de oferta económica'!F323),"Es necesario completar el precio de esta partida, introduciendo un valor en la celda en naranja","")</f>
        <v>Es necesario completar el precio de esta partida, introduciendo un valor en la celda en naranja</v>
      </c>
    </row>
    <row r="324" spans="2:10" ht="15" thickBot="1" x14ac:dyDescent="0.35">
      <c r="B324" s="71" t="s">
        <v>271</v>
      </c>
      <c r="C324" s="72"/>
      <c r="D324" s="72"/>
      <c r="E324" s="72"/>
      <c r="F324" s="72"/>
      <c r="G324" s="72"/>
      <c r="H324" s="73"/>
    </row>
    <row r="325" spans="2:10" ht="9.9" customHeight="1" thickBot="1" x14ac:dyDescent="0.35">
      <c r="E325"/>
      <c r="F325" s="10"/>
      <c r="G325"/>
      <c r="H325" s="1"/>
    </row>
    <row r="326" spans="2:10" ht="15.75" customHeight="1" thickBot="1" x14ac:dyDescent="0.35">
      <c r="B326" s="67" t="s">
        <v>1</v>
      </c>
      <c r="C326" s="68"/>
      <c r="D326" s="68"/>
      <c r="E326" s="68"/>
      <c r="F326" s="11" t="s">
        <v>2</v>
      </c>
      <c r="G326" s="2" t="s">
        <v>3</v>
      </c>
      <c r="H326" s="2" t="s">
        <v>4</v>
      </c>
      <c r="I326" s="25"/>
      <c r="J326" s="26">
        <f>ROUND(F327,2)</f>
        <v>0</v>
      </c>
    </row>
    <row r="327" spans="2:10" ht="23.4" customHeight="1" thickBot="1" x14ac:dyDescent="0.35">
      <c r="B327" s="41" t="s">
        <v>101</v>
      </c>
      <c r="C327" s="3" t="s">
        <v>6</v>
      </c>
      <c r="D327" s="57" t="s">
        <v>272</v>
      </c>
      <c r="E327" s="70"/>
      <c r="F327" s="23"/>
      <c r="G327" s="6">
        <v>1</v>
      </c>
      <c r="H327" s="5">
        <f>ROUND(J326*G327,2)</f>
        <v>0</v>
      </c>
      <c r="I327" s="27" t="str">
        <f>IF(ISBLANK('Modelo de oferta económica'!F327),"Es necesario completar el precio de esta partida, introduciendo un valor en la celda en naranja","")</f>
        <v>Es necesario completar el precio de esta partida, introduciendo un valor en la celda en naranja</v>
      </c>
    </row>
    <row r="328" spans="2:10" ht="15" thickBot="1" x14ac:dyDescent="0.35">
      <c r="B328" s="71" t="s">
        <v>273</v>
      </c>
      <c r="C328" s="72"/>
      <c r="D328" s="72"/>
      <c r="E328" s="72"/>
      <c r="F328" s="72"/>
      <c r="G328" s="72"/>
      <c r="H328" s="73"/>
    </row>
    <row r="329" spans="2:10" ht="9.9" customHeight="1" thickBot="1" x14ac:dyDescent="0.35">
      <c r="E329"/>
      <c r="F329" s="10"/>
      <c r="G329"/>
      <c r="H329" s="1"/>
    </row>
    <row r="330" spans="2:10" ht="15.75" customHeight="1" thickBot="1" x14ac:dyDescent="0.35">
      <c r="B330" s="67" t="s">
        <v>1</v>
      </c>
      <c r="C330" s="68"/>
      <c r="D330" s="68"/>
      <c r="E330" s="68"/>
      <c r="F330" s="11" t="s">
        <v>13</v>
      </c>
      <c r="G330" s="2" t="s">
        <v>3</v>
      </c>
      <c r="H330" s="2" t="s">
        <v>4</v>
      </c>
      <c r="I330" s="25"/>
      <c r="J330" s="26">
        <f>ROUND(F331,2)</f>
        <v>0</v>
      </c>
    </row>
    <row r="331" spans="2:10" ht="15" thickBot="1" x14ac:dyDescent="0.35">
      <c r="B331" s="41" t="s">
        <v>102</v>
      </c>
      <c r="C331" s="3" t="s">
        <v>47</v>
      </c>
      <c r="D331" s="57" t="s">
        <v>274</v>
      </c>
      <c r="E331" s="70"/>
      <c r="F331" s="23"/>
      <c r="G331" s="3">
        <v>1</v>
      </c>
      <c r="H331" s="5">
        <f>ROUND(J330*G331,2)</f>
        <v>0</v>
      </c>
      <c r="I331" s="27" t="str">
        <f>IF(ISBLANK('Modelo de oferta económica'!F331),"Es necesario completar el precio de esta partida, introduciendo un valor en la celda en naranja","")</f>
        <v>Es necesario completar el precio de esta partida, introduciendo un valor en la celda en naranja</v>
      </c>
    </row>
    <row r="332" spans="2:10" ht="15" thickBot="1" x14ac:dyDescent="0.35">
      <c r="B332" s="71" t="s">
        <v>275</v>
      </c>
      <c r="C332" s="72"/>
      <c r="D332" s="72"/>
      <c r="E332" s="72"/>
      <c r="F332" s="72"/>
      <c r="G332" s="72"/>
      <c r="H332" s="73"/>
    </row>
    <row r="333" spans="2:10" ht="9.9" customHeight="1" thickBot="1" x14ac:dyDescent="0.35">
      <c r="E333"/>
      <c r="F333" s="10"/>
      <c r="G333"/>
      <c r="H333" s="1"/>
    </row>
    <row r="334" spans="2:10" ht="15.75" customHeight="1" thickBot="1" x14ac:dyDescent="0.35">
      <c r="B334" s="67" t="s">
        <v>1</v>
      </c>
      <c r="C334" s="68"/>
      <c r="D334" s="68"/>
      <c r="E334" s="68"/>
      <c r="F334" s="11" t="s">
        <v>2</v>
      </c>
      <c r="G334" s="2" t="s">
        <v>3</v>
      </c>
      <c r="H334" s="2" t="s">
        <v>4</v>
      </c>
      <c r="I334" s="25"/>
      <c r="J334" s="26">
        <f>ROUND(F335,2)</f>
        <v>0</v>
      </c>
    </row>
    <row r="335" spans="2:10" ht="15" thickBot="1" x14ac:dyDescent="0.35">
      <c r="B335" s="41" t="s">
        <v>103</v>
      </c>
      <c r="C335" s="3" t="s">
        <v>5</v>
      </c>
      <c r="D335" s="57" t="s">
        <v>276</v>
      </c>
      <c r="E335" s="70"/>
      <c r="F335" s="23"/>
      <c r="G335" s="6">
        <v>10</v>
      </c>
      <c r="H335" s="5">
        <f>ROUND(J334*G335,2)</f>
        <v>0</v>
      </c>
      <c r="I335" s="27" t="str">
        <f>IF(ISBLANK('Modelo de oferta económica'!F335),"Es necesario completar el precio de esta partida, introduciendo un valor en la celda en naranja","")</f>
        <v>Es necesario completar el precio de esta partida, introduciendo un valor en la celda en naranja</v>
      </c>
    </row>
    <row r="336" spans="2:10" ht="36.6" customHeight="1" thickBot="1" x14ac:dyDescent="0.35">
      <c r="B336" s="71" t="s">
        <v>277</v>
      </c>
      <c r="C336" s="72"/>
      <c r="D336" s="72"/>
      <c r="E336" s="72"/>
      <c r="F336" s="72"/>
      <c r="G336" s="72"/>
      <c r="H336" s="73"/>
    </row>
    <row r="337" spans="2:10" ht="9.9" customHeight="1" thickBot="1" x14ac:dyDescent="0.35">
      <c r="E337"/>
      <c r="F337" s="10"/>
      <c r="G337"/>
      <c r="H337" s="1"/>
    </row>
    <row r="338" spans="2:10" ht="15.75" customHeight="1" thickBot="1" x14ac:dyDescent="0.35">
      <c r="B338" s="67" t="s">
        <v>1</v>
      </c>
      <c r="C338" s="68"/>
      <c r="D338" s="68"/>
      <c r="E338" s="68"/>
      <c r="F338" s="11" t="s">
        <v>2</v>
      </c>
      <c r="G338" s="2" t="s">
        <v>3</v>
      </c>
      <c r="H338" s="2" t="s">
        <v>4</v>
      </c>
      <c r="I338" s="25"/>
      <c r="J338" s="26">
        <f>ROUND(F339,2)</f>
        <v>0</v>
      </c>
    </row>
    <row r="339" spans="2:10" ht="15" thickBot="1" x14ac:dyDescent="0.35">
      <c r="B339" s="41" t="s">
        <v>104</v>
      </c>
      <c r="C339" s="3" t="s">
        <v>5</v>
      </c>
      <c r="D339" s="57" t="s">
        <v>171</v>
      </c>
      <c r="E339" s="70"/>
      <c r="F339" s="23"/>
      <c r="G339" s="6">
        <v>10</v>
      </c>
      <c r="H339" s="5">
        <f>ROUND(J338*G339,2)</f>
        <v>0</v>
      </c>
      <c r="I339" s="27" t="str">
        <f>IF(ISBLANK('Modelo de oferta económica'!F339),"Es necesario completar el precio de esta partida, introduciendo un valor en la celda en naranja","")</f>
        <v>Es necesario completar el precio de esta partida, introduciendo un valor en la celda en naranja</v>
      </c>
    </row>
    <row r="340" spans="2:10" ht="46.2" customHeight="1" thickBot="1" x14ac:dyDescent="0.35">
      <c r="B340" s="71" t="s">
        <v>172</v>
      </c>
      <c r="C340" s="72"/>
      <c r="D340" s="72"/>
      <c r="E340" s="72"/>
      <c r="F340" s="72"/>
      <c r="G340" s="72"/>
      <c r="H340" s="73"/>
    </row>
    <row r="341" spans="2:10" ht="9.9" customHeight="1" thickBot="1" x14ac:dyDescent="0.35">
      <c r="E341"/>
      <c r="F341" s="10"/>
      <c r="G341"/>
      <c r="H341" s="1"/>
    </row>
    <row r="342" spans="2:10" ht="15.75" customHeight="1" thickBot="1" x14ac:dyDescent="0.35">
      <c r="B342" s="67" t="s">
        <v>1</v>
      </c>
      <c r="C342" s="68"/>
      <c r="D342" s="68"/>
      <c r="E342" s="68"/>
      <c r="F342" s="11" t="s">
        <v>2</v>
      </c>
      <c r="G342" s="2" t="s">
        <v>3</v>
      </c>
      <c r="H342" s="2" t="s">
        <v>4</v>
      </c>
      <c r="I342" s="25"/>
      <c r="J342" s="26">
        <f>ROUND(F343,2)</f>
        <v>0</v>
      </c>
    </row>
    <row r="343" spans="2:10" ht="15" thickBot="1" x14ac:dyDescent="0.35">
      <c r="B343" s="41" t="s">
        <v>105</v>
      </c>
      <c r="C343" s="3" t="s">
        <v>142</v>
      </c>
      <c r="D343" s="57" t="s">
        <v>262</v>
      </c>
      <c r="E343" s="70"/>
      <c r="F343" s="23"/>
      <c r="G343" s="6">
        <v>43.23</v>
      </c>
      <c r="H343" s="5">
        <f>ROUND(J342*G343,2)</f>
        <v>0</v>
      </c>
      <c r="I343" s="27" t="str">
        <f>IF(ISBLANK('Modelo de oferta económica'!F343),"Es necesario completar el precio de esta partida, introduciendo un valor en la celda en naranja","")</f>
        <v>Es necesario completar el precio de esta partida, introduciendo un valor en la celda en naranja</v>
      </c>
    </row>
    <row r="344" spans="2:10" ht="25.5" customHeight="1" thickBot="1" x14ac:dyDescent="0.35">
      <c r="B344" s="71" t="s">
        <v>263</v>
      </c>
      <c r="C344" s="72"/>
      <c r="D344" s="72"/>
      <c r="E344" s="72"/>
      <c r="F344" s="72"/>
      <c r="G344" s="72"/>
      <c r="H344" s="73"/>
    </row>
    <row r="345" spans="2:10" ht="9.9" customHeight="1" thickBot="1" x14ac:dyDescent="0.35">
      <c r="E345"/>
      <c r="F345" s="10"/>
      <c r="G345"/>
      <c r="H345" s="1"/>
    </row>
    <row r="346" spans="2:10" ht="15.75" customHeight="1" thickBot="1" x14ac:dyDescent="0.35">
      <c r="B346" s="67" t="s">
        <v>1</v>
      </c>
      <c r="C346" s="68"/>
      <c r="D346" s="68"/>
      <c r="E346" s="68"/>
      <c r="F346" s="11" t="s">
        <v>2</v>
      </c>
      <c r="G346" s="2" t="s">
        <v>3</v>
      </c>
      <c r="H346" s="2" t="s">
        <v>4</v>
      </c>
      <c r="I346" s="25"/>
      <c r="J346" s="26">
        <f>ROUND(F347,2)</f>
        <v>0</v>
      </c>
    </row>
    <row r="347" spans="2:10" ht="15" thickBot="1" x14ac:dyDescent="0.35">
      <c r="B347" s="41" t="s">
        <v>106</v>
      </c>
      <c r="C347" s="3" t="s">
        <v>180</v>
      </c>
      <c r="D347" s="57" t="s">
        <v>278</v>
      </c>
      <c r="E347" s="70"/>
      <c r="F347" s="23"/>
      <c r="G347" s="6">
        <v>665</v>
      </c>
      <c r="H347" s="5">
        <f>ROUND(J346*G347,2)</f>
        <v>0</v>
      </c>
      <c r="I347" s="27" t="str">
        <f>IF(ISBLANK('Modelo de oferta económica'!F347),"Es necesario completar el precio de esta partida, introduciendo un valor en la celda en naranja","")</f>
        <v>Es necesario completar el precio de esta partida, introduciendo un valor en la celda en naranja</v>
      </c>
    </row>
    <row r="348" spans="2:10" ht="55.8" customHeight="1" thickBot="1" x14ac:dyDescent="0.35">
      <c r="B348" s="71" t="s">
        <v>279</v>
      </c>
      <c r="C348" s="72"/>
      <c r="D348" s="72"/>
      <c r="E348" s="72"/>
      <c r="F348" s="72"/>
      <c r="G348" s="72"/>
      <c r="H348" s="73"/>
    </row>
    <row r="349" spans="2:10" ht="9.9" customHeight="1" thickBot="1" x14ac:dyDescent="0.35">
      <c r="E349"/>
      <c r="F349" s="10"/>
      <c r="G349"/>
      <c r="H349" s="1"/>
    </row>
    <row r="350" spans="2:10" ht="15.75" customHeight="1" thickBot="1" x14ac:dyDescent="0.35">
      <c r="B350" s="67" t="s">
        <v>1</v>
      </c>
      <c r="C350" s="68"/>
      <c r="D350" s="68"/>
      <c r="E350" s="69"/>
      <c r="F350" s="11" t="s">
        <v>13</v>
      </c>
      <c r="G350" s="2" t="s">
        <v>3</v>
      </c>
      <c r="H350" s="2" t="s">
        <v>4</v>
      </c>
      <c r="I350" s="25"/>
      <c r="J350" s="26">
        <f>ROUND(F351,2)</f>
        <v>0</v>
      </c>
    </row>
    <row r="351" spans="2:10" ht="15" customHeight="1" thickBot="1" x14ac:dyDescent="0.35">
      <c r="B351" s="41" t="s">
        <v>107</v>
      </c>
      <c r="C351" s="3" t="s">
        <v>47</v>
      </c>
      <c r="D351" s="57" t="s">
        <v>280</v>
      </c>
      <c r="E351" s="58"/>
      <c r="F351" s="23"/>
      <c r="G351" s="3">
        <v>1</v>
      </c>
      <c r="H351" s="5">
        <f>ROUND(J350*G351,2)</f>
        <v>0</v>
      </c>
      <c r="I351" s="27" t="str">
        <f>IF(ISBLANK('Modelo de oferta económica'!F351),"Es necesario completar el precio de esta partida, introduciendo un valor en la celda en naranja","")</f>
        <v>Es necesario completar el precio de esta partida, introduciendo un valor en la celda en naranja</v>
      </c>
    </row>
    <row r="352" spans="2:10" ht="15" thickBot="1" x14ac:dyDescent="0.35">
      <c r="B352" s="59" t="s">
        <v>281</v>
      </c>
      <c r="C352" s="60"/>
      <c r="D352" s="60"/>
      <c r="E352" s="60"/>
      <c r="F352" s="60"/>
      <c r="G352" s="60"/>
      <c r="H352" s="61"/>
    </row>
    <row r="353" spans="2:10" ht="9.9" customHeight="1" thickBot="1" x14ac:dyDescent="0.35">
      <c r="E353"/>
      <c r="F353" s="10"/>
      <c r="G353"/>
      <c r="H353" s="1"/>
    </row>
    <row r="354" spans="2:10" ht="15.75" customHeight="1" thickBot="1" x14ac:dyDescent="0.35">
      <c r="B354" s="67" t="s">
        <v>1</v>
      </c>
      <c r="C354" s="68"/>
      <c r="D354" s="68"/>
      <c r="E354" s="68"/>
      <c r="F354" s="11" t="s">
        <v>2</v>
      </c>
      <c r="G354" s="2" t="s">
        <v>3</v>
      </c>
      <c r="H354" s="2" t="s">
        <v>4</v>
      </c>
      <c r="I354" s="25"/>
      <c r="J354" s="26">
        <f>ROUND(F355,2)</f>
        <v>0</v>
      </c>
    </row>
    <row r="355" spans="2:10" ht="15" thickBot="1" x14ac:dyDescent="0.35">
      <c r="B355" s="41" t="s">
        <v>108</v>
      </c>
      <c r="C355" s="3" t="s">
        <v>180</v>
      </c>
      <c r="D355" s="57" t="s">
        <v>282</v>
      </c>
      <c r="E355" s="70"/>
      <c r="F355" s="23"/>
      <c r="G355" s="6">
        <v>150</v>
      </c>
      <c r="H355" s="5">
        <f>ROUND(J354*G355,2)</f>
        <v>0</v>
      </c>
      <c r="I355" s="27" t="str">
        <f>IF(ISBLANK('Modelo de oferta económica'!F355),"Es necesario completar el precio de esta partida, introduciendo un valor en la celda en naranja","")</f>
        <v>Es necesario completar el precio de esta partida, introduciendo un valor en la celda en naranja</v>
      </c>
    </row>
    <row r="356" spans="2:10" ht="15" thickBot="1" x14ac:dyDescent="0.35">
      <c r="B356" s="71" t="s">
        <v>283</v>
      </c>
      <c r="C356" s="72"/>
      <c r="D356" s="72"/>
      <c r="E356" s="72"/>
      <c r="F356" s="72"/>
      <c r="G356" s="72"/>
      <c r="H356" s="73"/>
    </row>
    <row r="357" spans="2:10" ht="9.9" customHeight="1" thickBot="1" x14ac:dyDescent="0.35">
      <c r="E357"/>
      <c r="F357" s="10"/>
      <c r="G357"/>
      <c r="H357" s="1"/>
    </row>
    <row r="358" spans="2:10" ht="15.75" customHeight="1" thickBot="1" x14ac:dyDescent="0.35">
      <c r="B358" s="67" t="s">
        <v>1</v>
      </c>
      <c r="C358" s="68"/>
      <c r="D358" s="68"/>
      <c r="E358" s="69"/>
      <c r="F358" s="11" t="s">
        <v>2</v>
      </c>
      <c r="G358" s="2" t="s">
        <v>3</v>
      </c>
      <c r="H358" s="2" t="s">
        <v>4</v>
      </c>
      <c r="I358" s="25"/>
      <c r="J358" s="26">
        <f>ROUND(F359,2)</f>
        <v>0</v>
      </c>
    </row>
    <row r="359" spans="2:10" ht="15" customHeight="1" thickBot="1" x14ac:dyDescent="0.35">
      <c r="B359" s="41" t="s">
        <v>109</v>
      </c>
      <c r="C359" s="3" t="s">
        <v>180</v>
      </c>
      <c r="D359" s="57" t="s">
        <v>284</v>
      </c>
      <c r="E359" s="58"/>
      <c r="F359" s="23"/>
      <c r="G359" s="6">
        <v>150</v>
      </c>
      <c r="H359" s="5">
        <f>ROUND(J358*G359,2)</f>
        <v>0</v>
      </c>
      <c r="I359" s="27" t="str">
        <f>IF(ISBLANK('Modelo de oferta económica'!F359),"Es necesario completar el precio de esta partida, introduciendo un valor en la celda en naranja","")</f>
        <v>Es necesario completar el precio de esta partida, introduciendo un valor en la celda en naranja</v>
      </c>
    </row>
    <row r="360" spans="2:10" ht="57" customHeight="1" thickBot="1" x14ac:dyDescent="0.35">
      <c r="B360" s="59" t="s">
        <v>285</v>
      </c>
      <c r="C360" s="60"/>
      <c r="D360" s="60"/>
      <c r="E360" s="60"/>
      <c r="F360" s="60"/>
      <c r="G360" s="60"/>
      <c r="H360" s="61"/>
    </row>
    <row r="361" spans="2:10" ht="9.9" customHeight="1" thickBot="1" x14ac:dyDescent="0.35">
      <c r="E361"/>
      <c r="F361" s="10"/>
      <c r="G361"/>
      <c r="H361" s="1"/>
    </row>
    <row r="362" spans="2:10" ht="15" thickBot="1" x14ac:dyDescent="0.35">
      <c r="B362" s="62" t="s">
        <v>143</v>
      </c>
      <c r="C362" s="63"/>
      <c r="D362" s="64" t="s">
        <v>483</v>
      </c>
      <c r="E362" s="65"/>
      <c r="F362" s="65"/>
      <c r="G362" s="65"/>
      <c r="H362" s="8">
        <f>+H365+H369+H373++H377+H381+H385++H389+H393+H397+H401+H405+H409+H413+H417+H421+H425+H429+H433+H437+H441+H445+H449+H453+H457+H461+H465+H469+H473+H477+H481+H485</f>
        <v>0</v>
      </c>
      <c r="I362" s="24">
        <f xml:space="preserve"> COUNTIF(I365:I366,"Es necesario completar el precio de esta partida, introduciendo un valor en la celda en naranja")</f>
        <v>1</v>
      </c>
    </row>
    <row r="363" spans="2:10" ht="9.9" customHeight="1" thickBot="1" x14ac:dyDescent="0.35">
      <c r="E363"/>
      <c r="F363" s="10"/>
      <c r="G363"/>
      <c r="H363" s="1"/>
    </row>
    <row r="364" spans="2:10" ht="15.75" customHeight="1" thickBot="1" x14ac:dyDescent="0.35">
      <c r="B364" s="67" t="s">
        <v>1</v>
      </c>
      <c r="C364" s="68"/>
      <c r="D364" s="68"/>
      <c r="E364" s="68"/>
      <c r="F364" s="11" t="s">
        <v>2</v>
      </c>
      <c r="G364" s="2" t="s">
        <v>3</v>
      </c>
      <c r="H364" s="2" t="s">
        <v>4</v>
      </c>
      <c r="I364" s="25"/>
      <c r="J364" s="26">
        <f>ROUND(F365,2)</f>
        <v>0</v>
      </c>
    </row>
    <row r="365" spans="2:10" ht="15" thickBot="1" x14ac:dyDescent="0.35">
      <c r="B365" s="41" t="s">
        <v>110</v>
      </c>
      <c r="C365" s="3" t="s">
        <v>142</v>
      </c>
      <c r="D365" s="57" t="s">
        <v>167</v>
      </c>
      <c r="E365" s="70"/>
      <c r="F365" s="23"/>
      <c r="G365" s="6">
        <v>28.75</v>
      </c>
      <c r="H365" s="5">
        <f>ROUND(J364*G365,2)</f>
        <v>0</v>
      </c>
      <c r="I365" s="27" t="str">
        <f>IF(ISBLANK('Modelo de oferta económica'!F365),"Es necesario completar el precio de esta partida, introduciendo un valor en la celda en naranja","")</f>
        <v>Es necesario completar el precio de esta partida, introduciendo un valor en la celda en naranja</v>
      </c>
    </row>
    <row r="366" spans="2:10" ht="15" thickBot="1" x14ac:dyDescent="0.35">
      <c r="B366" s="59" t="s">
        <v>168</v>
      </c>
      <c r="C366" s="60"/>
      <c r="D366" s="60"/>
      <c r="E366" s="60"/>
      <c r="F366" s="60"/>
      <c r="G366" s="60"/>
      <c r="H366" s="61"/>
    </row>
    <row r="367" spans="2:10" ht="9.9" customHeight="1" thickBot="1" x14ac:dyDescent="0.35">
      <c r="D367" s="7"/>
      <c r="E367"/>
      <c r="F367" s="10"/>
      <c r="G367"/>
      <c r="H367" s="1"/>
    </row>
    <row r="368" spans="2:10" ht="15.75" customHeight="1" thickBot="1" x14ac:dyDescent="0.35">
      <c r="B368" s="67" t="s">
        <v>1</v>
      </c>
      <c r="C368" s="68"/>
      <c r="D368" s="68"/>
      <c r="E368" s="68"/>
      <c r="F368" s="11" t="s">
        <v>2</v>
      </c>
      <c r="G368" s="2" t="s">
        <v>3</v>
      </c>
      <c r="H368" s="2" t="s">
        <v>4</v>
      </c>
      <c r="I368" s="25"/>
      <c r="J368" s="26">
        <f>ROUND(F369,2)</f>
        <v>0</v>
      </c>
    </row>
    <row r="369" spans="2:10" ht="15" thickBot="1" x14ac:dyDescent="0.35">
      <c r="B369" s="41" t="s">
        <v>111</v>
      </c>
      <c r="C369" s="3" t="s">
        <v>142</v>
      </c>
      <c r="D369" s="57" t="s">
        <v>286</v>
      </c>
      <c r="E369" s="70"/>
      <c r="F369" s="23"/>
      <c r="G369" s="6">
        <v>12.5</v>
      </c>
      <c r="H369" s="5">
        <f>ROUND(J368*G369,2)</f>
        <v>0</v>
      </c>
      <c r="I369" s="27" t="str">
        <f>IF(ISBLANK('Modelo de oferta económica'!F369),"Es necesario completar el precio de esta partida, introduciendo un valor en la celda en naranja","")</f>
        <v>Es necesario completar el precio de esta partida, introduciendo un valor en la celda en naranja</v>
      </c>
    </row>
    <row r="370" spans="2:10" ht="15" thickBot="1" x14ac:dyDescent="0.35">
      <c r="B370" s="71" t="s">
        <v>287</v>
      </c>
      <c r="C370" s="72"/>
      <c r="D370" s="72"/>
      <c r="E370" s="72"/>
      <c r="F370" s="72"/>
      <c r="G370" s="72"/>
      <c r="H370" s="73"/>
    </row>
    <row r="371" spans="2:10" ht="9.9" customHeight="1" thickBot="1" x14ac:dyDescent="0.35">
      <c r="E371"/>
      <c r="F371" s="10"/>
      <c r="G371"/>
      <c r="H371" s="1"/>
    </row>
    <row r="372" spans="2:10" ht="15.75" customHeight="1" thickBot="1" x14ac:dyDescent="0.35">
      <c r="B372" s="67" t="s">
        <v>1</v>
      </c>
      <c r="C372" s="68"/>
      <c r="D372" s="68"/>
      <c r="E372" s="68"/>
      <c r="F372" s="11" t="s">
        <v>2</v>
      </c>
      <c r="G372" s="2" t="s">
        <v>3</v>
      </c>
      <c r="H372" s="2" t="s">
        <v>4</v>
      </c>
      <c r="I372" s="25"/>
      <c r="J372" s="26">
        <f>ROUND(F373,2)</f>
        <v>0</v>
      </c>
    </row>
    <row r="373" spans="2:10" ht="15" thickBot="1" x14ac:dyDescent="0.35">
      <c r="B373" s="41" t="s">
        <v>112</v>
      </c>
      <c r="C373" s="3" t="s">
        <v>142</v>
      </c>
      <c r="D373" s="57" t="s">
        <v>288</v>
      </c>
      <c r="E373" s="70"/>
      <c r="F373" s="23"/>
      <c r="G373" s="6">
        <v>54.24</v>
      </c>
      <c r="H373" s="5">
        <f>ROUND(J372*G373,2)</f>
        <v>0</v>
      </c>
      <c r="I373" s="27" t="str">
        <f>IF(ISBLANK('Modelo de oferta económica'!F373),"Es necesario completar el precio de esta partida, introduciendo un valor en la celda en naranja","")</f>
        <v>Es necesario completar el precio de esta partida, introduciendo un valor en la celda en naranja</v>
      </c>
    </row>
    <row r="374" spans="2:10" ht="16.2" customHeight="1" thickBot="1" x14ac:dyDescent="0.35">
      <c r="B374" s="71" t="s">
        <v>289</v>
      </c>
      <c r="C374" s="72"/>
      <c r="D374" s="72"/>
      <c r="E374" s="72"/>
      <c r="F374" s="72"/>
      <c r="G374" s="72"/>
      <c r="H374" s="73"/>
    </row>
    <row r="375" spans="2:10" ht="9.9" customHeight="1" thickBot="1" x14ac:dyDescent="0.35">
      <c r="E375"/>
      <c r="F375" s="10"/>
      <c r="G375"/>
      <c r="H375" s="1"/>
    </row>
    <row r="376" spans="2:10" ht="15.75" customHeight="1" thickBot="1" x14ac:dyDescent="0.35">
      <c r="B376" s="67" t="s">
        <v>1</v>
      </c>
      <c r="C376" s="68"/>
      <c r="D376" s="68"/>
      <c r="E376" s="68"/>
      <c r="F376" s="11" t="s">
        <v>2</v>
      </c>
      <c r="G376" s="2" t="s">
        <v>3</v>
      </c>
      <c r="H376" s="2" t="s">
        <v>4</v>
      </c>
      <c r="I376" s="25"/>
      <c r="J376" s="26">
        <f>ROUND(F377,2)</f>
        <v>0</v>
      </c>
    </row>
    <row r="377" spans="2:10" ht="15" thickBot="1" x14ac:dyDescent="0.35">
      <c r="B377" s="41" t="s">
        <v>113</v>
      </c>
      <c r="C377" s="3" t="s">
        <v>142</v>
      </c>
      <c r="D377" s="57" t="s">
        <v>262</v>
      </c>
      <c r="E377" s="70"/>
      <c r="F377" s="23"/>
      <c r="G377" s="6">
        <v>30</v>
      </c>
      <c r="H377" s="5">
        <f>ROUND(J376*G377,2)</f>
        <v>0</v>
      </c>
      <c r="I377" s="27" t="str">
        <f>IF(ISBLANK('Modelo de oferta económica'!F377),"Es necesario completar el precio de esta partida, introduciendo un valor en la celda en naranja","")</f>
        <v>Es necesario completar el precio de esta partida, introduciendo un valor en la celda en naranja</v>
      </c>
    </row>
    <row r="378" spans="2:10" ht="25.2" customHeight="1" thickBot="1" x14ac:dyDescent="0.35">
      <c r="B378" s="71" t="s">
        <v>263</v>
      </c>
      <c r="C378" s="72"/>
      <c r="D378" s="72"/>
      <c r="E378" s="72"/>
      <c r="F378" s="72"/>
      <c r="G378" s="72"/>
      <c r="H378" s="73"/>
    </row>
    <row r="379" spans="2:10" ht="9.9" customHeight="1" thickBot="1" x14ac:dyDescent="0.35">
      <c r="E379"/>
      <c r="F379" s="10"/>
      <c r="G379"/>
      <c r="H379" s="1"/>
    </row>
    <row r="380" spans="2:10" ht="15.75" customHeight="1" thickBot="1" x14ac:dyDescent="0.35">
      <c r="B380" s="67" t="s">
        <v>1</v>
      </c>
      <c r="C380" s="68"/>
      <c r="D380" s="68"/>
      <c r="E380" s="68"/>
      <c r="F380" s="11" t="s">
        <v>2</v>
      </c>
      <c r="G380" s="2" t="s">
        <v>3</v>
      </c>
      <c r="H380" s="2" t="s">
        <v>4</v>
      </c>
      <c r="I380" s="25"/>
      <c r="J380" s="26">
        <f>ROUND(F381,2)</f>
        <v>0</v>
      </c>
    </row>
    <row r="381" spans="2:10" ht="15" thickBot="1" x14ac:dyDescent="0.35">
      <c r="B381" s="41" t="s">
        <v>114</v>
      </c>
      <c r="C381" s="3" t="s">
        <v>180</v>
      </c>
      <c r="D381" s="57" t="s">
        <v>264</v>
      </c>
      <c r="E381" s="70"/>
      <c r="F381" s="23"/>
      <c r="G381" s="6">
        <v>300</v>
      </c>
      <c r="H381" s="5">
        <f>ROUND(J380*G381,2)</f>
        <v>0</v>
      </c>
      <c r="I381" s="27" t="str">
        <f>IF(ISBLANK('Modelo de oferta económica'!F381),"Es necesario completar el precio de esta partida, introduciendo un valor en la celda en naranja","")</f>
        <v>Es necesario completar el precio de esta partida, introduciendo un valor en la celda en naranja</v>
      </c>
    </row>
    <row r="382" spans="2:10" ht="63.6" customHeight="1" thickBot="1" x14ac:dyDescent="0.35">
      <c r="B382" s="71" t="s">
        <v>290</v>
      </c>
      <c r="C382" s="72"/>
      <c r="D382" s="72"/>
      <c r="E382" s="72"/>
      <c r="F382" s="72"/>
      <c r="G382" s="72"/>
      <c r="H382" s="73"/>
    </row>
    <row r="383" spans="2:10" ht="9.9" customHeight="1" thickBot="1" x14ac:dyDescent="0.35">
      <c r="E383"/>
      <c r="F383" s="10"/>
      <c r="G383"/>
      <c r="H383" s="1"/>
    </row>
    <row r="384" spans="2:10" ht="15.75" customHeight="1" thickBot="1" x14ac:dyDescent="0.35">
      <c r="B384" s="67" t="s">
        <v>1</v>
      </c>
      <c r="C384" s="68"/>
      <c r="D384" s="68"/>
      <c r="E384" s="68"/>
      <c r="F384" s="11" t="s">
        <v>13</v>
      </c>
      <c r="G384" s="2" t="s">
        <v>3</v>
      </c>
      <c r="H384" s="2" t="s">
        <v>4</v>
      </c>
      <c r="I384" s="25"/>
      <c r="J384" s="26">
        <f>ROUND(F385,2)</f>
        <v>0</v>
      </c>
    </row>
    <row r="385" spans="2:10" ht="15" thickBot="1" x14ac:dyDescent="0.35">
      <c r="B385" s="41" t="s">
        <v>115</v>
      </c>
      <c r="C385" s="3" t="s">
        <v>47</v>
      </c>
      <c r="D385" s="57" t="s">
        <v>291</v>
      </c>
      <c r="E385" s="70"/>
      <c r="F385" s="23"/>
      <c r="G385" s="3">
        <v>1</v>
      </c>
      <c r="H385" s="5">
        <f>ROUND(J384*G385,2)</f>
        <v>0</v>
      </c>
      <c r="I385" s="27" t="str">
        <f>IF(ISBLANK('Modelo de oferta económica'!F385),"Es necesario completar el precio de esta partida, introduciendo un valor en la celda en naranja","")</f>
        <v>Es necesario completar el precio de esta partida, introduciendo un valor en la celda en naranja</v>
      </c>
    </row>
    <row r="386" spans="2:10" ht="15" thickBot="1" x14ac:dyDescent="0.35">
      <c r="B386" s="71" t="s">
        <v>292</v>
      </c>
      <c r="C386" s="72"/>
      <c r="D386" s="72"/>
      <c r="E386" s="72"/>
      <c r="F386" s="72"/>
      <c r="G386" s="72"/>
      <c r="H386" s="73"/>
    </row>
    <row r="387" spans="2:10" ht="9.9" customHeight="1" thickBot="1" x14ac:dyDescent="0.35">
      <c r="E387"/>
      <c r="F387" s="10"/>
      <c r="G387"/>
      <c r="H387" s="1"/>
    </row>
    <row r="388" spans="2:10" ht="15.75" customHeight="1" thickBot="1" x14ac:dyDescent="0.35">
      <c r="B388" s="67" t="s">
        <v>1</v>
      </c>
      <c r="C388" s="68"/>
      <c r="D388" s="68"/>
      <c r="E388" s="68"/>
      <c r="F388" s="11" t="s">
        <v>13</v>
      </c>
      <c r="G388" s="2" t="s">
        <v>3</v>
      </c>
      <c r="H388" s="2" t="s">
        <v>4</v>
      </c>
      <c r="I388" s="25"/>
      <c r="J388" s="26">
        <f>ROUND(F389,2)</f>
        <v>0</v>
      </c>
    </row>
    <row r="389" spans="2:10" ht="15" thickBot="1" x14ac:dyDescent="0.35">
      <c r="B389" s="41" t="s">
        <v>116</v>
      </c>
      <c r="C389" s="3" t="s">
        <v>47</v>
      </c>
      <c r="D389" s="57" t="s">
        <v>293</v>
      </c>
      <c r="E389" s="70"/>
      <c r="F389" s="23"/>
      <c r="G389" s="3">
        <v>1</v>
      </c>
      <c r="H389" s="5">
        <f>ROUND(J388*G389,2)</f>
        <v>0</v>
      </c>
      <c r="I389" s="27" t="str">
        <f>IF(ISBLANK('Modelo de oferta económica'!F389),"Es necesario completar el precio de esta partida, introduciendo un valor en la celda en naranja","")</f>
        <v>Es necesario completar el precio de esta partida, introduciendo un valor en la celda en naranja</v>
      </c>
    </row>
    <row r="390" spans="2:10" ht="15" thickBot="1" x14ac:dyDescent="0.35">
      <c r="B390" s="71" t="s">
        <v>294</v>
      </c>
      <c r="C390" s="72"/>
      <c r="D390" s="72"/>
      <c r="E390" s="72"/>
      <c r="F390" s="72"/>
      <c r="G390" s="72"/>
      <c r="H390" s="73"/>
    </row>
    <row r="391" spans="2:10" ht="9.9" customHeight="1" thickBot="1" x14ac:dyDescent="0.35">
      <c r="E391"/>
      <c r="F391" s="10"/>
      <c r="G391"/>
      <c r="H391" s="1"/>
    </row>
    <row r="392" spans="2:10" ht="15.75" customHeight="1" thickBot="1" x14ac:dyDescent="0.35">
      <c r="B392" s="67" t="s">
        <v>1</v>
      </c>
      <c r="C392" s="68"/>
      <c r="D392" s="68"/>
      <c r="E392" s="68"/>
      <c r="F392" s="11" t="s">
        <v>2</v>
      </c>
      <c r="G392" s="2" t="s">
        <v>3</v>
      </c>
      <c r="H392" s="2" t="s">
        <v>4</v>
      </c>
      <c r="I392" s="25"/>
      <c r="J392" s="26">
        <f>ROUND(F393,2)</f>
        <v>0</v>
      </c>
    </row>
    <row r="393" spans="2:10" ht="15" thickBot="1" x14ac:dyDescent="0.35">
      <c r="B393" s="41" t="s">
        <v>117</v>
      </c>
      <c r="C393" s="3" t="s">
        <v>180</v>
      </c>
      <c r="D393" s="57" t="s">
        <v>284</v>
      </c>
      <c r="E393" s="70"/>
      <c r="F393" s="23"/>
      <c r="G393" s="6">
        <v>510</v>
      </c>
      <c r="H393" s="5">
        <f>ROUND(J392*G393,2)</f>
        <v>0</v>
      </c>
      <c r="I393" s="27" t="str">
        <f>IF(ISBLANK('Modelo de oferta económica'!F393),"Es necesario completar el precio de esta partida, introduciendo un valor en la celda en naranja","")</f>
        <v>Es necesario completar el precio de esta partida, introduciendo un valor en la celda en naranja</v>
      </c>
    </row>
    <row r="394" spans="2:10" ht="54.6" customHeight="1" thickBot="1" x14ac:dyDescent="0.35">
      <c r="B394" s="71" t="s">
        <v>285</v>
      </c>
      <c r="C394" s="72"/>
      <c r="D394" s="72"/>
      <c r="E394" s="72"/>
      <c r="F394" s="72"/>
      <c r="G394" s="72"/>
      <c r="H394" s="73"/>
    </row>
    <row r="395" spans="2:10" ht="9.9" customHeight="1" thickBot="1" x14ac:dyDescent="0.35">
      <c r="E395"/>
      <c r="F395" s="10"/>
      <c r="G395"/>
      <c r="H395" s="1"/>
    </row>
    <row r="396" spans="2:10" ht="15.75" customHeight="1" thickBot="1" x14ac:dyDescent="0.35">
      <c r="B396" s="67" t="s">
        <v>1</v>
      </c>
      <c r="C396" s="68"/>
      <c r="D396" s="68"/>
      <c r="E396" s="68"/>
      <c r="F396" s="11" t="s">
        <v>2</v>
      </c>
      <c r="G396" s="2" t="s">
        <v>3</v>
      </c>
      <c r="H396" s="2" t="s">
        <v>4</v>
      </c>
      <c r="I396" s="25"/>
      <c r="J396" s="26">
        <f>ROUND(F397,2)</f>
        <v>0</v>
      </c>
    </row>
    <row r="397" spans="2:10" ht="15" thickBot="1" x14ac:dyDescent="0.35">
      <c r="B397" s="41" t="s">
        <v>118</v>
      </c>
      <c r="C397" s="3" t="s">
        <v>5</v>
      </c>
      <c r="D397" s="57" t="s">
        <v>276</v>
      </c>
      <c r="E397" s="70"/>
      <c r="F397" s="23"/>
      <c r="G397" s="6">
        <v>41.5</v>
      </c>
      <c r="H397" s="5">
        <f>ROUND(J396*G397,2)</f>
        <v>0</v>
      </c>
      <c r="I397" s="27" t="str">
        <f>IF(ISBLANK('Modelo de oferta económica'!F397),"Es necesario completar el precio de esta partida, introduciendo un valor en la celda en naranja","")</f>
        <v>Es necesario completar el precio de esta partida, introduciendo un valor en la celda en naranja</v>
      </c>
    </row>
    <row r="398" spans="2:10" ht="33" customHeight="1" thickBot="1" x14ac:dyDescent="0.35">
      <c r="B398" s="71" t="s">
        <v>277</v>
      </c>
      <c r="C398" s="72"/>
      <c r="D398" s="72"/>
      <c r="E398" s="72"/>
      <c r="F398" s="72"/>
      <c r="G398" s="72"/>
      <c r="H398" s="73"/>
    </row>
    <row r="399" spans="2:10" ht="9.9" customHeight="1" thickBot="1" x14ac:dyDescent="0.35">
      <c r="E399"/>
      <c r="F399" s="10"/>
      <c r="G399"/>
      <c r="H399" s="1"/>
    </row>
    <row r="400" spans="2:10" ht="15.75" customHeight="1" thickBot="1" x14ac:dyDescent="0.35">
      <c r="B400" s="67" t="s">
        <v>1</v>
      </c>
      <c r="C400" s="68"/>
      <c r="D400" s="68"/>
      <c r="E400" s="68"/>
      <c r="F400" s="11" t="s">
        <v>2</v>
      </c>
      <c r="G400" s="2" t="s">
        <v>3</v>
      </c>
      <c r="H400" s="2" t="s">
        <v>4</v>
      </c>
      <c r="I400" s="25"/>
      <c r="J400" s="26">
        <f>ROUND(F401,2)</f>
        <v>0</v>
      </c>
    </row>
    <row r="401" spans="2:10" ht="15" thickBot="1" x14ac:dyDescent="0.35">
      <c r="B401" s="41" t="s">
        <v>119</v>
      </c>
      <c r="C401" s="3" t="s">
        <v>5</v>
      </c>
      <c r="D401" s="57" t="s">
        <v>295</v>
      </c>
      <c r="E401" s="70"/>
      <c r="F401" s="23"/>
      <c r="G401" s="6">
        <v>110</v>
      </c>
      <c r="H401" s="5">
        <f>ROUND(J400*G401,2)</f>
        <v>0</v>
      </c>
      <c r="I401" s="27" t="str">
        <f>IF(ISBLANK('Modelo de oferta económica'!F401),"Es necesario completar el precio de esta partida, introduciendo un valor en la celda en naranja","")</f>
        <v>Es necesario completar el precio de esta partida, introduciendo un valor en la celda en naranja</v>
      </c>
    </row>
    <row r="402" spans="2:10" ht="15" thickBot="1" x14ac:dyDescent="0.35">
      <c r="B402" s="71" t="s">
        <v>296</v>
      </c>
      <c r="C402" s="72"/>
      <c r="D402" s="72"/>
      <c r="E402" s="72"/>
      <c r="F402" s="72"/>
      <c r="G402" s="72"/>
      <c r="H402" s="73"/>
    </row>
    <row r="403" spans="2:10" ht="9.9" customHeight="1" thickBot="1" x14ac:dyDescent="0.35">
      <c r="E403"/>
      <c r="F403" s="10"/>
      <c r="G403"/>
      <c r="H403" s="1"/>
    </row>
    <row r="404" spans="2:10" ht="15.75" customHeight="1" thickBot="1" x14ac:dyDescent="0.35">
      <c r="B404" s="67" t="s">
        <v>1</v>
      </c>
      <c r="C404" s="68"/>
      <c r="D404" s="68"/>
      <c r="E404" s="68"/>
      <c r="F404" s="11" t="s">
        <v>2</v>
      </c>
      <c r="G404" s="2" t="s">
        <v>3</v>
      </c>
      <c r="H404" s="2" t="s">
        <v>4</v>
      </c>
      <c r="I404" s="25"/>
      <c r="J404" s="26">
        <f>ROUND(F405,2)</f>
        <v>0</v>
      </c>
    </row>
    <row r="405" spans="2:10" ht="15" thickBot="1" x14ac:dyDescent="0.35">
      <c r="B405" s="41" t="s">
        <v>120</v>
      </c>
      <c r="C405" s="3" t="s">
        <v>6</v>
      </c>
      <c r="D405" s="57" t="s">
        <v>297</v>
      </c>
      <c r="E405" s="70"/>
      <c r="F405" s="23"/>
      <c r="G405" s="6">
        <v>1</v>
      </c>
      <c r="H405" s="5">
        <f>ROUND(J404*G405,2)</f>
        <v>0</v>
      </c>
      <c r="I405" s="27" t="str">
        <f>IF(ISBLANK('Modelo de oferta económica'!F405),"Es necesario completar el precio de esta partida, introduciendo un valor en la celda en naranja","")</f>
        <v>Es necesario completar el precio de esta partida, introduciendo un valor en la celda en naranja</v>
      </c>
    </row>
    <row r="406" spans="2:10" ht="24.75" customHeight="1" thickBot="1" x14ac:dyDescent="0.35">
      <c r="B406" s="71" t="s">
        <v>298</v>
      </c>
      <c r="C406" s="72"/>
      <c r="D406" s="72"/>
      <c r="E406" s="72"/>
      <c r="F406" s="72"/>
      <c r="G406" s="72"/>
      <c r="H406" s="73"/>
    </row>
    <row r="407" spans="2:10" ht="9.9" customHeight="1" thickBot="1" x14ac:dyDescent="0.35">
      <c r="E407"/>
      <c r="F407" s="10"/>
      <c r="G407"/>
      <c r="H407" s="1"/>
    </row>
    <row r="408" spans="2:10" ht="15.75" customHeight="1" thickBot="1" x14ac:dyDescent="0.35">
      <c r="B408" s="67" t="s">
        <v>1</v>
      </c>
      <c r="C408" s="68"/>
      <c r="D408" s="68"/>
      <c r="E408" s="68"/>
      <c r="F408" s="11" t="s">
        <v>2</v>
      </c>
      <c r="G408" s="2" t="s">
        <v>3</v>
      </c>
      <c r="H408" s="2" t="s">
        <v>4</v>
      </c>
      <c r="I408" s="25"/>
      <c r="J408" s="26">
        <f>ROUND(F409,2)</f>
        <v>0</v>
      </c>
    </row>
    <row r="409" spans="2:10" ht="15" thickBot="1" x14ac:dyDescent="0.35">
      <c r="B409" s="41" t="s">
        <v>121</v>
      </c>
      <c r="C409" s="3" t="s">
        <v>180</v>
      </c>
      <c r="D409" s="57" t="s">
        <v>299</v>
      </c>
      <c r="E409" s="70"/>
      <c r="F409" s="23"/>
      <c r="G409" s="6">
        <v>596.5</v>
      </c>
      <c r="H409" s="5">
        <f>ROUND(J408*G409,2)</f>
        <v>0</v>
      </c>
      <c r="I409" s="27" t="str">
        <f>IF(ISBLANK('Modelo de oferta económica'!F409),"Es necesario completar el precio de esta partida, introduciendo un valor en la celda en naranja","")</f>
        <v>Es necesario completar el precio de esta partida, introduciendo un valor en la celda en naranja</v>
      </c>
    </row>
    <row r="410" spans="2:10" ht="58.8" customHeight="1" thickBot="1" x14ac:dyDescent="0.35">
      <c r="B410" s="71" t="s">
        <v>300</v>
      </c>
      <c r="C410" s="72"/>
      <c r="D410" s="72"/>
      <c r="E410" s="72"/>
      <c r="F410" s="72"/>
      <c r="G410" s="72"/>
      <c r="H410" s="73"/>
    </row>
    <row r="411" spans="2:10" ht="9.9" customHeight="1" thickBot="1" x14ac:dyDescent="0.35">
      <c r="E411"/>
      <c r="F411" s="10"/>
      <c r="G411"/>
      <c r="H411" s="1"/>
    </row>
    <row r="412" spans="2:10" ht="15.75" customHeight="1" thickBot="1" x14ac:dyDescent="0.35">
      <c r="B412" s="67" t="s">
        <v>1</v>
      </c>
      <c r="C412" s="68"/>
      <c r="D412" s="68"/>
      <c r="E412" s="68"/>
      <c r="F412" s="11" t="s">
        <v>2</v>
      </c>
      <c r="G412" s="2" t="s">
        <v>3</v>
      </c>
      <c r="H412" s="2" t="s">
        <v>4</v>
      </c>
      <c r="I412" s="25"/>
      <c r="J412" s="26">
        <f>ROUND(F413,2)</f>
        <v>0</v>
      </c>
    </row>
    <row r="413" spans="2:10" ht="15" thickBot="1" x14ac:dyDescent="0.35">
      <c r="B413" s="41" t="s">
        <v>122</v>
      </c>
      <c r="C413" s="3" t="s">
        <v>6</v>
      </c>
      <c r="D413" s="57" t="s">
        <v>301</v>
      </c>
      <c r="E413" s="70"/>
      <c r="F413" s="23"/>
      <c r="G413" s="6">
        <v>8</v>
      </c>
      <c r="H413" s="5">
        <f>ROUND(J412*G413,2)</f>
        <v>0</v>
      </c>
      <c r="I413" s="27" t="str">
        <f>IF(ISBLANK('Modelo de oferta económica'!F413),"Es necesario completar el precio de esta partida, introduciendo un valor en la celda en naranja","")</f>
        <v>Es necesario completar el precio de esta partida, introduciendo un valor en la celda en naranja</v>
      </c>
    </row>
    <row r="414" spans="2:10" ht="58.8" customHeight="1" thickBot="1" x14ac:dyDescent="0.35">
      <c r="B414" s="71" t="s">
        <v>302</v>
      </c>
      <c r="C414" s="72"/>
      <c r="D414" s="72"/>
      <c r="E414" s="72"/>
      <c r="F414" s="72"/>
      <c r="G414" s="72"/>
      <c r="H414" s="73"/>
    </row>
    <row r="415" spans="2:10" ht="9.9" customHeight="1" thickBot="1" x14ac:dyDescent="0.35">
      <c r="E415"/>
      <c r="F415" s="10"/>
      <c r="G415"/>
      <c r="H415" s="1"/>
    </row>
    <row r="416" spans="2:10" ht="15.75" customHeight="1" thickBot="1" x14ac:dyDescent="0.35">
      <c r="B416" s="67" t="s">
        <v>1</v>
      </c>
      <c r="C416" s="68"/>
      <c r="D416" s="68"/>
      <c r="E416" s="68"/>
      <c r="F416" s="11" t="s">
        <v>2</v>
      </c>
      <c r="G416" s="2" t="s">
        <v>3</v>
      </c>
      <c r="H416" s="2" t="s">
        <v>4</v>
      </c>
      <c r="I416" s="25"/>
      <c r="J416" s="26">
        <f>ROUND(F417,2)</f>
        <v>0</v>
      </c>
    </row>
    <row r="417" spans="2:10" ht="15" thickBot="1" x14ac:dyDescent="0.35">
      <c r="B417" s="41" t="s">
        <v>123</v>
      </c>
      <c r="C417" s="3" t="s">
        <v>6</v>
      </c>
      <c r="D417" s="57" t="s">
        <v>303</v>
      </c>
      <c r="E417" s="70"/>
      <c r="F417" s="23"/>
      <c r="G417" s="6">
        <v>42</v>
      </c>
      <c r="H417" s="5">
        <f>ROUND(J416*G417,2)</f>
        <v>0</v>
      </c>
      <c r="I417" s="27" t="str">
        <f>IF(ISBLANK('Modelo de oferta económica'!F417),"Es necesario completar el precio de esta partida, introduciendo un valor en la celda en naranja","")</f>
        <v>Es necesario completar el precio de esta partida, introduciendo un valor en la celda en naranja</v>
      </c>
    </row>
    <row r="418" spans="2:10" ht="27.6" customHeight="1" thickBot="1" x14ac:dyDescent="0.35">
      <c r="B418" s="71" t="s">
        <v>304</v>
      </c>
      <c r="C418" s="72"/>
      <c r="D418" s="72"/>
      <c r="E418" s="72"/>
      <c r="F418" s="72"/>
      <c r="G418" s="72"/>
      <c r="H418" s="73"/>
    </row>
    <row r="419" spans="2:10" ht="9.9" customHeight="1" thickBot="1" x14ac:dyDescent="0.35">
      <c r="E419"/>
      <c r="F419" s="10"/>
      <c r="G419"/>
      <c r="H419" s="1"/>
    </row>
    <row r="420" spans="2:10" ht="15.75" customHeight="1" thickBot="1" x14ac:dyDescent="0.35">
      <c r="B420" s="67" t="s">
        <v>1</v>
      </c>
      <c r="C420" s="68"/>
      <c r="D420" s="68"/>
      <c r="E420" s="68"/>
      <c r="F420" s="11" t="s">
        <v>2</v>
      </c>
      <c r="G420" s="2" t="s">
        <v>3</v>
      </c>
      <c r="H420" s="2" t="s">
        <v>4</v>
      </c>
      <c r="I420" s="25"/>
      <c r="J420" s="26">
        <f>ROUND(F421,2)</f>
        <v>0</v>
      </c>
    </row>
    <row r="421" spans="2:10" ht="15" thickBot="1" x14ac:dyDescent="0.35">
      <c r="B421" s="41" t="s">
        <v>124</v>
      </c>
      <c r="C421" s="3" t="s">
        <v>6</v>
      </c>
      <c r="D421" s="57" t="s">
        <v>305</v>
      </c>
      <c r="E421" s="70"/>
      <c r="F421" s="23"/>
      <c r="G421" s="6">
        <v>42</v>
      </c>
      <c r="H421" s="5">
        <f>ROUND(J420*G421,2)</f>
        <v>0</v>
      </c>
      <c r="I421" s="27" t="str">
        <f>IF(ISBLANK('Modelo de oferta económica'!F421),"Es necesario completar el precio de esta partida, introduciendo un valor en la celda en naranja","")</f>
        <v>Es necesario completar el precio de esta partida, introduciendo un valor en la celda en naranja</v>
      </c>
    </row>
    <row r="422" spans="2:10" ht="24" customHeight="1" thickBot="1" x14ac:dyDescent="0.35">
      <c r="B422" s="71" t="s">
        <v>306</v>
      </c>
      <c r="C422" s="72"/>
      <c r="D422" s="72"/>
      <c r="E422" s="72"/>
      <c r="F422" s="72"/>
      <c r="G422" s="72"/>
      <c r="H422" s="73"/>
    </row>
    <row r="423" spans="2:10" ht="9.9" customHeight="1" thickBot="1" x14ac:dyDescent="0.35">
      <c r="E423"/>
      <c r="F423" s="10"/>
      <c r="G423"/>
      <c r="H423" s="1"/>
    </row>
    <row r="424" spans="2:10" ht="15.75" customHeight="1" thickBot="1" x14ac:dyDescent="0.35">
      <c r="B424" s="67" t="s">
        <v>1</v>
      </c>
      <c r="C424" s="68"/>
      <c r="D424" s="68"/>
      <c r="E424" s="68"/>
      <c r="F424" s="11" t="s">
        <v>2</v>
      </c>
      <c r="G424" s="2" t="s">
        <v>3</v>
      </c>
      <c r="H424" s="2" t="s">
        <v>4</v>
      </c>
      <c r="I424" s="25"/>
      <c r="J424" s="26">
        <f>ROUND(F425,2)</f>
        <v>0</v>
      </c>
    </row>
    <row r="425" spans="2:10" ht="15" thickBot="1" x14ac:dyDescent="0.35">
      <c r="B425" s="41" t="s">
        <v>125</v>
      </c>
      <c r="C425" s="3" t="s">
        <v>50</v>
      </c>
      <c r="D425" s="57" t="s">
        <v>307</v>
      </c>
      <c r="E425" s="70"/>
      <c r="F425" s="23"/>
      <c r="G425" s="48">
        <v>14175</v>
      </c>
      <c r="H425" s="5">
        <f>ROUND(J424*G425,2)</f>
        <v>0</v>
      </c>
      <c r="I425" s="27" t="str">
        <f>IF(ISBLANK('Modelo de oferta económica'!F425),"Es necesario completar el precio de esta partida, introduciendo un valor en la celda en naranja","")</f>
        <v>Es necesario completar el precio de esta partida, introduciendo un valor en la celda en naranja</v>
      </c>
    </row>
    <row r="426" spans="2:10" ht="48.6" customHeight="1" thickBot="1" x14ac:dyDescent="0.35">
      <c r="B426" s="71" t="s">
        <v>308</v>
      </c>
      <c r="C426" s="72"/>
      <c r="D426" s="72"/>
      <c r="E426" s="72"/>
      <c r="F426" s="72"/>
      <c r="G426" s="72"/>
      <c r="H426" s="73"/>
    </row>
    <row r="427" spans="2:10" ht="9.9" customHeight="1" thickBot="1" x14ac:dyDescent="0.35">
      <c r="E427"/>
      <c r="F427" s="10"/>
      <c r="G427"/>
      <c r="H427" s="1"/>
    </row>
    <row r="428" spans="2:10" ht="15.75" customHeight="1" thickBot="1" x14ac:dyDescent="0.35">
      <c r="B428" s="67" t="s">
        <v>1</v>
      </c>
      <c r="C428" s="68"/>
      <c r="D428" s="68"/>
      <c r="E428" s="68"/>
      <c r="F428" s="11" t="s">
        <v>2</v>
      </c>
      <c r="G428" s="2" t="s">
        <v>3</v>
      </c>
      <c r="H428" s="2" t="s">
        <v>4</v>
      </c>
      <c r="I428" s="25"/>
      <c r="J428" s="26">
        <f>ROUND(F429,2)</f>
        <v>0</v>
      </c>
    </row>
    <row r="429" spans="2:10" ht="15" thickBot="1" x14ac:dyDescent="0.35">
      <c r="B429" s="41" t="s">
        <v>126</v>
      </c>
      <c r="C429" s="3" t="s">
        <v>50</v>
      </c>
      <c r="D429" s="57" t="s">
        <v>309</v>
      </c>
      <c r="E429" s="70"/>
      <c r="F429" s="23"/>
      <c r="G429" s="48">
        <v>20533.84</v>
      </c>
      <c r="H429" s="5">
        <f>ROUND(J428*G429,2)</f>
        <v>0</v>
      </c>
      <c r="I429" s="27" t="str">
        <f>IF(ISBLANK('Modelo de oferta económica'!F429),"Es necesario completar el precio de esta partida, introduciendo un valor en la celda en naranja","")</f>
        <v>Es necesario completar el precio de esta partida, introduciendo un valor en la celda en naranja</v>
      </c>
    </row>
    <row r="430" spans="2:10" ht="43.2" customHeight="1" thickBot="1" x14ac:dyDescent="0.35">
      <c r="B430" s="71" t="s">
        <v>310</v>
      </c>
      <c r="C430" s="72"/>
      <c r="D430" s="72"/>
      <c r="E430" s="72"/>
      <c r="F430" s="72"/>
      <c r="G430" s="72"/>
      <c r="H430" s="73"/>
    </row>
    <row r="431" spans="2:10" ht="9.9" customHeight="1" thickBot="1" x14ac:dyDescent="0.35">
      <c r="E431"/>
      <c r="F431" s="10"/>
      <c r="G431"/>
      <c r="H431" s="1"/>
    </row>
    <row r="432" spans="2:10" ht="15.75" customHeight="1" thickBot="1" x14ac:dyDescent="0.35">
      <c r="B432" s="67" t="s">
        <v>1</v>
      </c>
      <c r="C432" s="68"/>
      <c r="D432" s="68"/>
      <c r="E432" s="68"/>
      <c r="F432" s="11" t="s">
        <v>2</v>
      </c>
      <c r="G432" s="2" t="s">
        <v>3</v>
      </c>
      <c r="H432" s="2" t="s">
        <v>4</v>
      </c>
      <c r="I432" s="25"/>
      <c r="J432" s="26">
        <f>ROUND(F433,2)</f>
        <v>0</v>
      </c>
    </row>
    <row r="433" spans="2:10" ht="15" thickBot="1" x14ac:dyDescent="0.35">
      <c r="B433" s="41" t="s">
        <v>127</v>
      </c>
      <c r="C433" s="3" t="s">
        <v>50</v>
      </c>
      <c r="D433" s="57" t="s">
        <v>311</v>
      </c>
      <c r="E433" s="70"/>
      <c r="F433" s="23"/>
      <c r="G433" s="48">
        <v>6066.9</v>
      </c>
      <c r="H433" s="5">
        <f>ROUND(J432*G433,2)</f>
        <v>0</v>
      </c>
      <c r="I433" s="27" t="str">
        <f>IF(ISBLANK('Modelo de oferta económica'!F433),"Es necesario completar el precio de esta partida, introduciendo un valor en la celda en naranja","")</f>
        <v>Es necesario completar el precio de esta partida, introduciendo un valor en la celda en naranja</v>
      </c>
    </row>
    <row r="434" spans="2:10" ht="35.4" customHeight="1" thickBot="1" x14ac:dyDescent="0.35">
      <c r="B434" s="71" t="s">
        <v>312</v>
      </c>
      <c r="C434" s="72"/>
      <c r="D434" s="72"/>
      <c r="E434" s="72"/>
      <c r="F434" s="72"/>
      <c r="G434" s="72"/>
      <c r="H434" s="73"/>
    </row>
    <row r="435" spans="2:10" ht="9.9" customHeight="1" thickBot="1" x14ac:dyDescent="0.35">
      <c r="E435"/>
      <c r="F435" s="10"/>
      <c r="G435"/>
      <c r="H435" s="1"/>
    </row>
    <row r="436" spans="2:10" ht="15.75" customHeight="1" thickBot="1" x14ac:dyDescent="0.35">
      <c r="B436" s="67" t="s">
        <v>1</v>
      </c>
      <c r="C436" s="68"/>
      <c r="D436" s="68"/>
      <c r="E436" s="68"/>
      <c r="F436" s="11" t="s">
        <v>2</v>
      </c>
      <c r="G436" s="2" t="s">
        <v>3</v>
      </c>
      <c r="H436" s="2" t="s">
        <v>4</v>
      </c>
      <c r="I436" s="25"/>
      <c r="J436" s="26">
        <f>ROUND(F437,2)</f>
        <v>0</v>
      </c>
    </row>
    <row r="437" spans="2:10" ht="15" thickBot="1" x14ac:dyDescent="0.35">
      <c r="B437" s="41" t="s">
        <v>128</v>
      </c>
      <c r="C437" s="3" t="s">
        <v>180</v>
      </c>
      <c r="D437" s="57" t="s">
        <v>313</v>
      </c>
      <c r="E437" s="70"/>
      <c r="F437" s="23"/>
      <c r="G437" s="6">
        <v>994.53</v>
      </c>
      <c r="H437" s="5">
        <f>ROUND(J436*G437,2)</f>
        <v>0</v>
      </c>
      <c r="I437" s="27" t="str">
        <f>IF(ISBLANK('Modelo de oferta económica'!F437),"Es necesario completar el precio de esta partida, introduciendo un valor en la celda en naranja","")</f>
        <v>Es necesario completar el precio de esta partida, introduciendo un valor en la celda en naranja</v>
      </c>
    </row>
    <row r="438" spans="2:10" ht="23.4" customHeight="1" thickBot="1" x14ac:dyDescent="0.35">
      <c r="B438" s="71" t="s">
        <v>314</v>
      </c>
      <c r="C438" s="72"/>
      <c r="D438" s="72"/>
      <c r="E438" s="72"/>
      <c r="F438" s="72"/>
      <c r="G438" s="72"/>
      <c r="H438" s="73"/>
    </row>
    <row r="439" spans="2:10" ht="9.9" customHeight="1" thickBot="1" x14ac:dyDescent="0.35">
      <c r="E439"/>
      <c r="F439" s="10"/>
      <c r="G439"/>
      <c r="H439" s="1"/>
    </row>
    <row r="440" spans="2:10" ht="15.75" customHeight="1" thickBot="1" x14ac:dyDescent="0.35">
      <c r="B440" s="67" t="s">
        <v>1</v>
      </c>
      <c r="C440" s="68"/>
      <c r="D440" s="68"/>
      <c r="E440" s="68"/>
      <c r="F440" s="11" t="s">
        <v>2</v>
      </c>
      <c r="G440" s="2" t="s">
        <v>3</v>
      </c>
      <c r="H440" s="2" t="s">
        <v>4</v>
      </c>
      <c r="I440" s="25"/>
      <c r="J440" s="26">
        <f>ROUND(F441,2)</f>
        <v>0</v>
      </c>
    </row>
    <row r="441" spans="2:10" ht="15" thickBot="1" x14ac:dyDescent="0.35">
      <c r="B441" s="41" t="s">
        <v>129</v>
      </c>
      <c r="C441" s="3" t="s">
        <v>180</v>
      </c>
      <c r="D441" s="57" t="s">
        <v>315</v>
      </c>
      <c r="E441" s="70"/>
      <c r="F441" s="23"/>
      <c r="G441" s="6">
        <v>470.17</v>
      </c>
      <c r="H441" s="5">
        <f>ROUND(J440*G441,2)</f>
        <v>0</v>
      </c>
      <c r="I441" s="27" t="str">
        <f>IF(ISBLANK('Modelo de oferta económica'!F441),"Es necesario completar el precio de esta partida, introduciendo un valor en la celda en naranja","")</f>
        <v>Es necesario completar el precio de esta partida, introduciendo un valor en la celda en naranja</v>
      </c>
    </row>
    <row r="442" spans="2:10" ht="79.2" customHeight="1" thickBot="1" x14ac:dyDescent="0.35">
      <c r="B442" s="71" t="s">
        <v>316</v>
      </c>
      <c r="C442" s="72"/>
      <c r="D442" s="72"/>
      <c r="E442" s="72"/>
      <c r="F442" s="72"/>
      <c r="G442" s="72"/>
      <c r="H442" s="73"/>
    </row>
    <row r="443" spans="2:10" ht="9.9" customHeight="1" thickBot="1" x14ac:dyDescent="0.35">
      <c r="E443"/>
      <c r="F443" s="10"/>
      <c r="G443"/>
      <c r="H443" s="1"/>
    </row>
    <row r="444" spans="2:10" ht="15.75" customHeight="1" thickBot="1" x14ac:dyDescent="0.35">
      <c r="B444" s="67" t="s">
        <v>1</v>
      </c>
      <c r="C444" s="68"/>
      <c r="D444" s="68"/>
      <c r="E444" s="68"/>
      <c r="F444" s="11" t="s">
        <v>2</v>
      </c>
      <c r="G444" s="2" t="s">
        <v>3</v>
      </c>
      <c r="H444" s="2" t="s">
        <v>4</v>
      </c>
      <c r="I444" s="25"/>
      <c r="J444" s="26">
        <f>ROUND(F445,2)</f>
        <v>0</v>
      </c>
    </row>
    <row r="445" spans="2:10" ht="15" thickBot="1" x14ac:dyDescent="0.35">
      <c r="B445" s="41" t="s">
        <v>130</v>
      </c>
      <c r="C445" s="3" t="s">
        <v>180</v>
      </c>
      <c r="D445" s="57" t="s">
        <v>317</v>
      </c>
      <c r="E445" s="70"/>
      <c r="F445" s="23"/>
      <c r="G445" s="6">
        <v>52.24</v>
      </c>
      <c r="H445" s="5">
        <f>ROUND(J444*G445,2)</f>
        <v>0</v>
      </c>
      <c r="I445" s="27" t="str">
        <f>IF(ISBLANK('Modelo de oferta económica'!F445),"Es necesario completar el precio de esta partida, introduciendo un valor en la celda en naranja","")</f>
        <v>Es necesario completar el precio de esta partida, introduciendo un valor en la celda en naranja</v>
      </c>
    </row>
    <row r="446" spans="2:10" ht="27.6" customHeight="1" thickBot="1" x14ac:dyDescent="0.35">
      <c r="B446" s="71" t="s">
        <v>318</v>
      </c>
      <c r="C446" s="72"/>
      <c r="D446" s="72"/>
      <c r="E446" s="72"/>
      <c r="F446" s="72"/>
      <c r="G446" s="72"/>
      <c r="H446" s="73"/>
    </row>
    <row r="447" spans="2:10" ht="9.9" customHeight="1" thickBot="1" x14ac:dyDescent="0.35">
      <c r="E447"/>
      <c r="F447" s="10"/>
      <c r="G447"/>
      <c r="H447" s="1"/>
    </row>
    <row r="448" spans="2:10" ht="15.75" customHeight="1" thickBot="1" x14ac:dyDescent="0.35">
      <c r="B448" s="67" t="s">
        <v>1</v>
      </c>
      <c r="C448" s="68"/>
      <c r="D448" s="68"/>
      <c r="E448" s="68"/>
      <c r="F448" s="11" t="s">
        <v>2</v>
      </c>
      <c r="G448" s="2" t="s">
        <v>3</v>
      </c>
      <c r="H448" s="2" t="s">
        <v>4</v>
      </c>
      <c r="I448" s="25"/>
      <c r="J448" s="26">
        <f>ROUND(F449,2)</f>
        <v>0</v>
      </c>
    </row>
    <row r="449" spans="2:10" ht="15" thickBot="1" x14ac:dyDescent="0.35">
      <c r="B449" s="41" t="s">
        <v>131</v>
      </c>
      <c r="C449" s="3" t="s">
        <v>5</v>
      </c>
      <c r="D449" s="57" t="s">
        <v>319</v>
      </c>
      <c r="E449" s="70"/>
      <c r="F449" s="23"/>
      <c r="G449" s="6">
        <v>32.1</v>
      </c>
      <c r="H449" s="5">
        <f>ROUND(J448*G449,2)</f>
        <v>0</v>
      </c>
      <c r="I449" s="27" t="str">
        <f>IF(ISBLANK('Modelo de oferta económica'!F449),"Es necesario completar el precio de esta partida, introduciendo un valor en la celda en naranja","")</f>
        <v>Es necesario completar el precio de esta partida, introduciendo un valor en la celda en naranja</v>
      </c>
    </row>
    <row r="450" spans="2:10" ht="24" customHeight="1" thickBot="1" x14ac:dyDescent="0.35">
      <c r="B450" s="71" t="s">
        <v>320</v>
      </c>
      <c r="C450" s="72"/>
      <c r="D450" s="72"/>
      <c r="E450" s="72"/>
      <c r="F450" s="72"/>
      <c r="G450" s="72"/>
      <c r="H450" s="73"/>
    </row>
    <row r="451" spans="2:10" ht="9.9" customHeight="1" thickBot="1" x14ac:dyDescent="0.35">
      <c r="E451"/>
      <c r="F451" s="10"/>
      <c r="G451"/>
      <c r="H451" s="1"/>
    </row>
    <row r="452" spans="2:10" ht="15.75" customHeight="1" thickBot="1" x14ac:dyDescent="0.35">
      <c r="B452" s="67" t="s">
        <v>1</v>
      </c>
      <c r="C452" s="68"/>
      <c r="D452" s="68"/>
      <c r="E452" s="68"/>
      <c r="F452" s="11" t="s">
        <v>2</v>
      </c>
      <c r="G452" s="2" t="s">
        <v>3</v>
      </c>
      <c r="H452" s="2" t="s">
        <v>4</v>
      </c>
      <c r="I452" s="25"/>
      <c r="J452" s="26">
        <f>ROUND(F453,2)</f>
        <v>0</v>
      </c>
    </row>
    <row r="453" spans="2:10" ht="15" thickBot="1" x14ac:dyDescent="0.35">
      <c r="B453" s="41" t="s">
        <v>132</v>
      </c>
      <c r="C453" s="3" t="s">
        <v>5</v>
      </c>
      <c r="D453" s="57" t="s">
        <v>321</v>
      </c>
      <c r="E453" s="70"/>
      <c r="F453" s="23"/>
      <c r="G453" s="6">
        <v>24</v>
      </c>
      <c r="H453" s="5">
        <f>ROUND(J452*G453,2)</f>
        <v>0</v>
      </c>
      <c r="I453" s="27" t="str">
        <f>IF(ISBLANK('Modelo de oferta económica'!F453),"Es necesario completar el precio de esta partida, introduciendo un valor en la celda en naranja","")</f>
        <v>Es necesario completar el precio de esta partida, introduciendo un valor en la celda en naranja</v>
      </c>
    </row>
    <row r="454" spans="2:10" ht="26.4" customHeight="1" thickBot="1" x14ac:dyDescent="0.35">
      <c r="B454" s="71" t="s">
        <v>322</v>
      </c>
      <c r="C454" s="72"/>
      <c r="D454" s="72"/>
      <c r="E454" s="72"/>
      <c r="F454" s="72"/>
      <c r="G454" s="72"/>
      <c r="H454" s="73"/>
    </row>
    <row r="455" spans="2:10" ht="9.9" customHeight="1" thickBot="1" x14ac:dyDescent="0.35">
      <c r="E455"/>
      <c r="F455" s="10"/>
      <c r="G455"/>
      <c r="H455" s="1"/>
    </row>
    <row r="456" spans="2:10" ht="15.75" customHeight="1" thickBot="1" x14ac:dyDescent="0.35">
      <c r="B456" s="67" t="s">
        <v>1</v>
      </c>
      <c r="C456" s="68"/>
      <c r="D456" s="68"/>
      <c r="E456" s="68"/>
      <c r="F456" s="11" t="s">
        <v>2</v>
      </c>
      <c r="G456" s="2" t="s">
        <v>3</v>
      </c>
      <c r="H456" s="2" t="s">
        <v>4</v>
      </c>
      <c r="I456" s="25"/>
      <c r="J456" s="26">
        <f>ROUND(F457,2)</f>
        <v>0</v>
      </c>
    </row>
    <row r="457" spans="2:10" ht="15" thickBot="1" x14ac:dyDescent="0.35">
      <c r="B457" s="41" t="s">
        <v>133</v>
      </c>
      <c r="C457" s="3" t="s">
        <v>5</v>
      </c>
      <c r="D457" s="57" t="s">
        <v>323</v>
      </c>
      <c r="E457" s="70"/>
      <c r="F457" s="23"/>
      <c r="G457" s="6">
        <v>64.66</v>
      </c>
      <c r="H457" s="5">
        <f>ROUND(J456*G457,2)</f>
        <v>0</v>
      </c>
      <c r="I457" s="27" t="str">
        <f>IF(ISBLANK('Modelo de oferta económica'!F457),"Es necesario completar el precio de esta partida, introduciendo un valor en la celda en naranja","")</f>
        <v>Es necesario completar el precio de esta partida, introduciendo un valor en la celda en naranja</v>
      </c>
    </row>
    <row r="458" spans="2:10" ht="24.75" customHeight="1" thickBot="1" x14ac:dyDescent="0.35">
      <c r="B458" s="71" t="s">
        <v>324</v>
      </c>
      <c r="C458" s="72"/>
      <c r="D458" s="72"/>
      <c r="E458" s="72"/>
      <c r="F458" s="72"/>
      <c r="G458" s="72"/>
      <c r="H458" s="73"/>
    </row>
    <row r="459" spans="2:10" ht="9.9" customHeight="1" thickBot="1" x14ac:dyDescent="0.35">
      <c r="E459"/>
      <c r="F459" s="10"/>
      <c r="G459"/>
      <c r="H459" s="1"/>
    </row>
    <row r="460" spans="2:10" ht="15.75" customHeight="1" thickBot="1" x14ac:dyDescent="0.35">
      <c r="B460" s="67" t="s">
        <v>1</v>
      </c>
      <c r="C460" s="68"/>
      <c r="D460" s="68"/>
      <c r="E460" s="68"/>
      <c r="F460" s="11" t="s">
        <v>2</v>
      </c>
      <c r="G460" s="2" t="s">
        <v>3</v>
      </c>
      <c r="H460" s="2" t="s">
        <v>4</v>
      </c>
      <c r="I460" s="25"/>
      <c r="J460" s="26">
        <f>ROUND(F461,2)</f>
        <v>0</v>
      </c>
    </row>
    <row r="461" spans="2:10" ht="15" thickBot="1" x14ac:dyDescent="0.35">
      <c r="B461" s="41" t="s">
        <v>134</v>
      </c>
      <c r="C461" s="3" t="s">
        <v>180</v>
      </c>
      <c r="D461" s="57" t="s">
        <v>325</v>
      </c>
      <c r="E461" s="70"/>
      <c r="F461" s="23"/>
      <c r="G461" s="6">
        <v>55.57</v>
      </c>
      <c r="H461" s="5">
        <f>ROUND(J460*G461,2)</f>
        <v>0</v>
      </c>
      <c r="I461" s="27" t="str">
        <f>IF(ISBLANK('Modelo de oferta económica'!F461),"Es necesario completar el precio de esta partida, introduciendo un valor en la celda en naranja","")</f>
        <v>Es necesario completar el precio de esta partida, introduciendo un valor en la celda en naranja</v>
      </c>
    </row>
    <row r="462" spans="2:10" ht="64.8" customHeight="1" thickBot="1" x14ac:dyDescent="0.35">
      <c r="B462" s="59" t="s">
        <v>326</v>
      </c>
      <c r="C462" s="60"/>
      <c r="D462" s="60"/>
      <c r="E462" s="60"/>
      <c r="F462" s="60"/>
      <c r="G462" s="60"/>
      <c r="H462" s="61"/>
    </row>
    <row r="463" spans="2:10" ht="9.9" customHeight="1" thickBot="1" x14ac:dyDescent="0.35">
      <c r="D463" s="7"/>
      <c r="E463"/>
      <c r="F463" s="10"/>
      <c r="G463"/>
      <c r="H463" s="1"/>
    </row>
    <row r="464" spans="2:10" ht="15.75" customHeight="1" thickBot="1" x14ac:dyDescent="0.35">
      <c r="B464" s="67" t="s">
        <v>1</v>
      </c>
      <c r="C464" s="68"/>
      <c r="D464" s="68"/>
      <c r="E464" s="68"/>
      <c r="F464" s="11" t="s">
        <v>2</v>
      </c>
      <c r="G464" s="2" t="s">
        <v>3</v>
      </c>
      <c r="H464" s="2" t="s">
        <v>4</v>
      </c>
      <c r="I464" s="25"/>
      <c r="J464" s="26">
        <f>ROUND(F465,2)</f>
        <v>0</v>
      </c>
    </row>
    <row r="465" spans="2:10" ht="15" thickBot="1" x14ac:dyDescent="0.35">
      <c r="B465" s="41" t="s">
        <v>135</v>
      </c>
      <c r="C465" s="3" t="s">
        <v>180</v>
      </c>
      <c r="D465" s="57" t="s">
        <v>327</v>
      </c>
      <c r="E465" s="70"/>
      <c r="F465" s="23"/>
      <c r="G465" s="6">
        <v>111.14</v>
      </c>
      <c r="H465" s="5">
        <f>ROUND(J464*G465,2)</f>
        <v>0</v>
      </c>
      <c r="I465" s="27" t="str">
        <f>IF(ISBLANK('Modelo de oferta económica'!F465),"Es necesario completar el precio de esta partida, introduciendo un valor en la celda en naranja","")</f>
        <v>Es necesario completar el precio de esta partida, introduciendo un valor en la celda en naranja</v>
      </c>
    </row>
    <row r="466" spans="2:10" ht="15" thickBot="1" x14ac:dyDescent="0.35">
      <c r="B466" s="71" t="s">
        <v>328</v>
      </c>
      <c r="C466" s="72"/>
      <c r="D466" s="72"/>
      <c r="E466" s="72"/>
      <c r="F466" s="72"/>
      <c r="G466" s="72"/>
      <c r="H466" s="73"/>
    </row>
    <row r="467" spans="2:10" ht="9.9" customHeight="1" thickBot="1" x14ac:dyDescent="0.35">
      <c r="E467"/>
      <c r="F467" s="10"/>
      <c r="G467"/>
      <c r="H467" s="1"/>
    </row>
    <row r="468" spans="2:10" ht="15.75" customHeight="1" thickBot="1" x14ac:dyDescent="0.35">
      <c r="B468" s="67" t="s">
        <v>1</v>
      </c>
      <c r="C468" s="68"/>
      <c r="D468" s="68"/>
      <c r="E468" s="68"/>
      <c r="F468" s="11" t="s">
        <v>2</v>
      </c>
      <c r="G468" s="2" t="s">
        <v>3</v>
      </c>
      <c r="H468" s="2" t="s">
        <v>4</v>
      </c>
      <c r="I468" s="25"/>
      <c r="J468" s="26">
        <f>ROUND(F469,2)</f>
        <v>0</v>
      </c>
    </row>
    <row r="469" spans="2:10" ht="15" thickBot="1" x14ac:dyDescent="0.35">
      <c r="B469" s="41" t="s">
        <v>136</v>
      </c>
      <c r="C469" s="3" t="s">
        <v>180</v>
      </c>
      <c r="D469" s="57" t="s">
        <v>329</v>
      </c>
      <c r="E469" s="70"/>
      <c r="F469" s="23"/>
      <c r="G469" s="6">
        <v>16.309999999999999</v>
      </c>
      <c r="H469" s="5">
        <f>ROUND(J468*G469,2)</f>
        <v>0</v>
      </c>
      <c r="I469" s="27" t="str">
        <f>IF(ISBLANK('Modelo de oferta económica'!F469),"Es necesario completar el precio de esta partida, introduciendo un valor en la celda en naranja","")</f>
        <v>Es necesario completar el precio de esta partida, introduciendo un valor en la celda en naranja</v>
      </c>
    </row>
    <row r="470" spans="2:10" ht="65.400000000000006" customHeight="1" thickBot="1" x14ac:dyDescent="0.35">
      <c r="B470" s="71" t="s">
        <v>330</v>
      </c>
      <c r="C470" s="72"/>
      <c r="D470" s="72"/>
      <c r="E470" s="72"/>
      <c r="F470" s="72"/>
      <c r="G470" s="72"/>
      <c r="H470" s="73"/>
    </row>
    <row r="471" spans="2:10" ht="9.9" customHeight="1" thickBot="1" x14ac:dyDescent="0.35">
      <c r="E471"/>
      <c r="F471" s="10"/>
      <c r="G471"/>
      <c r="H471" s="1"/>
    </row>
    <row r="472" spans="2:10" ht="15.75" customHeight="1" thickBot="1" x14ac:dyDescent="0.35">
      <c r="B472" s="67" t="s">
        <v>1</v>
      </c>
      <c r="C472" s="68"/>
      <c r="D472" s="68"/>
      <c r="E472" s="68"/>
      <c r="F472" s="11" t="s">
        <v>2</v>
      </c>
      <c r="G472" s="2" t="s">
        <v>3</v>
      </c>
      <c r="H472" s="2" t="s">
        <v>4</v>
      </c>
      <c r="I472" s="25"/>
      <c r="J472" s="26">
        <f>ROUND(F473,2)</f>
        <v>0</v>
      </c>
    </row>
    <row r="473" spans="2:10" ht="15" thickBot="1" x14ac:dyDescent="0.35">
      <c r="B473" s="41" t="s">
        <v>137</v>
      </c>
      <c r="C473" s="3" t="s">
        <v>180</v>
      </c>
      <c r="D473" s="57" t="s">
        <v>331</v>
      </c>
      <c r="E473" s="70"/>
      <c r="F473" s="23"/>
      <c r="G473" s="6">
        <v>16.309999999999999</v>
      </c>
      <c r="H473" s="5">
        <f>ROUND(J472*G473,2)</f>
        <v>0</v>
      </c>
      <c r="I473" s="27" t="str">
        <f>IF(ISBLANK('Modelo de oferta económica'!F473),"Es necesario completar el precio de esta partida, introduciendo un valor en la celda en naranja","")</f>
        <v>Es necesario completar el precio de esta partida, introduciendo un valor en la celda en naranja</v>
      </c>
    </row>
    <row r="474" spans="2:10" ht="42.6" customHeight="1" thickBot="1" x14ac:dyDescent="0.35">
      <c r="B474" s="71" t="s">
        <v>332</v>
      </c>
      <c r="C474" s="72"/>
      <c r="D474" s="72"/>
      <c r="E474" s="72"/>
      <c r="F474" s="72"/>
      <c r="G474" s="72"/>
      <c r="H474" s="73"/>
    </row>
    <row r="475" spans="2:10" ht="9.9" customHeight="1" thickBot="1" x14ac:dyDescent="0.35">
      <c r="E475"/>
      <c r="F475" s="10"/>
      <c r="G475"/>
      <c r="H475" s="1"/>
    </row>
    <row r="476" spans="2:10" ht="15.75" customHeight="1" thickBot="1" x14ac:dyDescent="0.35">
      <c r="B476" s="67" t="s">
        <v>1</v>
      </c>
      <c r="C476" s="68"/>
      <c r="D476" s="68"/>
      <c r="E476" s="68"/>
      <c r="F476" s="11" t="s">
        <v>2</v>
      </c>
      <c r="G476" s="2" t="s">
        <v>3</v>
      </c>
      <c r="H476" s="2" t="s">
        <v>4</v>
      </c>
      <c r="I476" s="25"/>
      <c r="J476" s="26">
        <f>ROUND(F477,2)</f>
        <v>0</v>
      </c>
    </row>
    <row r="477" spans="2:10" ht="15" thickBot="1" x14ac:dyDescent="0.35">
      <c r="B477" s="41">
        <v>100</v>
      </c>
      <c r="C477" s="3" t="s">
        <v>6</v>
      </c>
      <c r="D477" s="57" t="s">
        <v>333</v>
      </c>
      <c r="E477" s="70"/>
      <c r="F477" s="23"/>
      <c r="G477" s="6">
        <v>2</v>
      </c>
      <c r="H477" s="5">
        <f>ROUND(J476*G477,2)</f>
        <v>0</v>
      </c>
      <c r="I477" s="27" t="str">
        <f>IF(ISBLANK('Modelo de oferta económica'!F477),"Es necesario completar el precio de esta partida, introduciendo un valor en la celda en naranja","")</f>
        <v>Es necesario completar el precio de esta partida, introduciendo un valor en la celda en naranja</v>
      </c>
    </row>
    <row r="478" spans="2:10" ht="33" customHeight="1" thickBot="1" x14ac:dyDescent="0.35">
      <c r="B478" s="71" t="s">
        <v>334</v>
      </c>
      <c r="C478" s="72"/>
      <c r="D478" s="72"/>
      <c r="E478" s="72"/>
      <c r="F478" s="72"/>
      <c r="G478" s="72"/>
      <c r="H478" s="73"/>
    </row>
    <row r="479" spans="2:10" ht="9.9" customHeight="1" thickBot="1" x14ac:dyDescent="0.35">
      <c r="E479"/>
      <c r="F479" s="10"/>
      <c r="G479"/>
      <c r="H479" s="1"/>
    </row>
    <row r="480" spans="2:10" ht="15.75" customHeight="1" thickBot="1" x14ac:dyDescent="0.35">
      <c r="B480" s="67" t="s">
        <v>1</v>
      </c>
      <c r="C480" s="68"/>
      <c r="D480" s="68"/>
      <c r="E480" s="68"/>
      <c r="F480" s="11" t="s">
        <v>2</v>
      </c>
      <c r="G480" s="2" t="s">
        <v>3</v>
      </c>
      <c r="H480" s="2" t="s">
        <v>4</v>
      </c>
      <c r="I480" s="25"/>
      <c r="J480" s="26">
        <f>ROUND(F481,2)</f>
        <v>0</v>
      </c>
    </row>
    <row r="481" spans="2:10" ht="15" thickBot="1" x14ac:dyDescent="0.35">
      <c r="B481" s="41">
        <v>101</v>
      </c>
      <c r="C481" s="3" t="s">
        <v>6</v>
      </c>
      <c r="D481" s="57" t="s">
        <v>335</v>
      </c>
      <c r="E481" s="70"/>
      <c r="F481" s="23"/>
      <c r="G481" s="6">
        <v>2</v>
      </c>
      <c r="H481" s="5">
        <f>ROUND(J480*G481,2)</f>
        <v>0</v>
      </c>
      <c r="I481" s="27" t="str">
        <f>IF(ISBLANK('Modelo de oferta económica'!F481),"Es necesario completar el precio de esta partida, introduciendo un valor en la celda en naranja","")</f>
        <v>Es necesario completar el precio de esta partida, introduciendo un valor en la celda en naranja</v>
      </c>
    </row>
    <row r="482" spans="2:10" ht="38.4" customHeight="1" thickBot="1" x14ac:dyDescent="0.35">
      <c r="B482" s="71" t="s">
        <v>336</v>
      </c>
      <c r="C482" s="72"/>
      <c r="D482" s="72"/>
      <c r="E482" s="72"/>
      <c r="F482" s="72"/>
      <c r="G482" s="72"/>
      <c r="H482" s="73"/>
    </row>
    <row r="483" spans="2:10" ht="9.9" customHeight="1" thickBot="1" x14ac:dyDescent="0.35">
      <c r="E483"/>
      <c r="F483" s="10"/>
      <c r="G483"/>
      <c r="H483" s="1"/>
    </row>
    <row r="484" spans="2:10" ht="15.75" customHeight="1" thickBot="1" x14ac:dyDescent="0.35">
      <c r="B484" s="67" t="s">
        <v>1</v>
      </c>
      <c r="C484" s="68"/>
      <c r="D484" s="68"/>
      <c r="E484" s="68"/>
      <c r="F484" s="11" t="s">
        <v>2</v>
      </c>
      <c r="G484" s="2" t="s">
        <v>3</v>
      </c>
      <c r="H484" s="2" t="s">
        <v>4</v>
      </c>
      <c r="I484" s="25"/>
      <c r="J484" s="26">
        <f>ROUND(F485,2)</f>
        <v>0</v>
      </c>
    </row>
    <row r="485" spans="2:10" ht="15" thickBot="1" x14ac:dyDescent="0.35">
      <c r="B485" s="41">
        <v>102</v>
      </c>
      <c r="C485" s="3" t="s">
        <v>6</v>
      </c>
      <c r="D485" s="57" t="s">
        <v>337</v>
      </c>
      <c r="E485" s="70"/>
      <c r="F485" s="23"/>
      <c r="G485" s="6">
        <v>1</v>
      </c>
      <c r="H485" s="5">
        <f>ROUND(J484*G485,2)</f>
        <v>0</v>
      </c>
      <c r="I485" s="27" t="str">
        <f>IF(ISBLANK('Modelo de oferta económica'!F485),"Es necesario completar el precio de esta partida, introduciendo un valor en la celda en naranja","")</f>
        <v>Es necesario completar el precio de esta partida, introduciendo un valor en la celda en naranja</v>
      </c>
    </row>
    <row r="486" spans="2:10" ht="15" thickBot="1" x14ac:dyDescent="0.35">
      <c r="B486" s="71" t="s">
        <v>338</v>
      </c>
      <c r="C486" s="72"/>
      <c r="D486" s="72"/>
      <c r="E486" s="72"/>
      <c r="F486" s="72"/>
      <c r="G486" s="72"/>
      <c r="H486" s="73"/>
    </row>
    <row r="487" spans="2:10" ht="9.9" customHeight="1" thickBot="1" x14ac:dyDescent="0.35">
      <c r="E487"/>
      <c r="F487" s="10"/>
      <c r="G487"/>
      <c r="H487" s="50"/>
    </row>
    <row r="488" spans="2:10" ht="15" thickBot="1" x14ac:dyDescent="0.35">
      <c r="B488" s="62" t="s">
        <v>144</v>
      </c>
      <c r="C488" s="63"/>
      <c r="D488" s="64" t="s">
        <v>339</v>
      </c>
      <c r="E488" s="65"/>
      <c r="F488" s="65"/>
      <c r="G488" s="66"/>
      <c r="H488" s="8">
        <f>+H491+H495+H499+H503+H507+H511+H515+H519+H523</f>
        <v>0</v>
      </c>
      <c r="I488" s="24">
        <f xml:space="preserve"> COUNTIF(I491:I496,"Es necesario completar el precio de esta partida, introduciendo un valor en la celda en naranja")</f>
        <v>2</v>
      </c>
    </row>
    <row r="489" spans="2:10" ht="9.9" customHeight="1" thickBot="1" x14ac:dyDescent="0.35">
      <c r="E489"/>
      <c r="F489" s="10"/>
      <c r="G489"/>
      <c r="H489" s="1"/>
    </row>
    <row r="490" spans="2:10" ht="15.75" customHeight="1" thickBot="1" x14ac:dyDescent="0.35">
      <c r="B490" s="67" t="s">
        <v>1</v>
      </c>
      <c r="C490" s="68"/>
      <c r="D490" s="68"/>
      <c r="E490" s="69"/>
      <c r="F490" s="11" t="s">
        <v>2</v>
      </c>
      <c r="G490" s="2" t="s">
        <v>3</v>
      </c>
      <c r="H490" s="2" t="s">
        <v>4</v>
      </c>
      <c r="I490" s="25"/>
      <c r="J490" s="26">
        <f>ROUND(F491,2)</f>
        <v>0</v>
      </c>
    </row>
    <row r="491" spans="2:10" ht="15" thickBot="1" x14ac:dyDescent="0.35">
      <c r="B491" s="41">
        <v>103</v>
      </c>
      <c r="C491" s="3" t="s">
        <v>6</v>
      </c>
      <c r="D491" s="57" t="s">
        <v>301</v>
      </c>
      <c r="E491" s="58"/>
      <c r="F491" s="23"/>
      <c r="G491" s="6">
        <v>6</v>
      </c>
      <c r="H491" s="5">
        <f>ROUND(J490*G491,2)</f>
        <v>0</v>
      </c>
      <c r="I491" s="27" t="str">
        <f>IF(ISBLANK('Modelo de oferta económica'!F491),"Es necesario completar el precio de esta partida, introduciendo un valor en la celda en naranja","")</f>
        <v>Es necesario completar el precio de esta partida, introduciendo un valor en la celda en naranja</v>
      </c>
    </row>
    <row r="492" spans="2:10" ht="57" customHeight="1" thickBot="1" x14ac:dyDescent="0.35">
      <c r="B492" s="59" t="s">
        <v>302</v>
      </c>
      <c r="C492" s="60"/>
      <c r="D492" s="60"/>
      <c r="E492" s="60"/>
      <c r="F492" s="60"/>
      <c r="G492" s="60"/>
      <c r="H492" s="61"/>
    </row>
    <row r="493" spans="2:10" ht="9.9" customHeight="1" thickBot="1" x14ac:dyDescent="0.35">
      <c r="E493"/>
      <c r="F493" s="10"/>
      <c r="G493"/>
      <c r="H493" s="1"/>
    </row>
    <row r="494" spans="2:10" ht="15.75" customHeight="1" thickBot="1" x14ac:dyDescent="0.35">
      <c r="B494" s="67" t="s">
        <v>1</v>
      </c>
      <c r="C494" s="68"/>
      <c r="D494" s="68"/>
      <c r="E494" s="69"/>
      <c r="F494" s="11" t="s">
        <v>2</v>
      </c>
      <c r="G494" s="2" t="s">
        <v>3</v>
      </c>
      <c r="H494" s="2" t="s">
        <v>4</v>
      </c>
      <c r="I494" s="25"/>
      <c r="J494" s="26">
        <f>ROUND(F495,2)</f>
        <v>0</v>
      </c>
    </row>
    <row r="495" spans="2:10" ht="15" thickBot="1" x14ac:dyDescent="0.35">
      <c r="B495" s="41">
        <v>104</v>
      </c>
      <c r="C495" s="3" t="s">
        <v>6</v>
      </c>
      <c r="D495" s="57" t="s">
        <v>358</v>
      </c>
      <c r="E495" s="58"/>
      <c r="F495" s="23"/>
      <c r="G495" s="6">
        <v>2</v>
      </c>
      <c r="H495" s="5">
        <f>ROUND(J494*G495,2)</f>
        <v>0</v>
      </c>
      <c r="I495" s="27" t="str">
        <f>IF(ISBLANK('Modelo de oferta económica'!F495),"Es necesario completar el precio de esta partida, introduciendo un valor en la celda en naranja","")</f>
        <v>Es necesario completar el precio de esta partida, introduciendo un valor en la celda en naranja</v>
      </c>
    </row>
    <row r="496" spans="2:10" ht="24.6" customHeight="1" thickBot="1" x14ac:dyDescent="0.35">
      <c r="B496" s="59" t="s">
        <v>359</v>
      </c>
      <c r="C496" s="60"/>
      <c r="D496" s="60"/>
      <c r="E496" s="60"/>
      <c r="F496" s="60"/>
      <c r="G496" s="60"/>
      <c r="H496" s="61"/>
    </row>
    <row r="497" spans="2:10" ht="9.9" customHeight="1" thickBot="1" x14ac:dyDescent="0.35">
      <c r="E497"/>
      <c r="F497" s="10"/>
      <c r="G497"/>
      <c r="H497" s="1"/>
    </row>
    <row r="498" spans="2:10" ht="15.75" customHeight="1" thickBot="1" x14ac:dyDescent="0.35">
      <c r="B498" s="67" t="s">
        <v>1</v>
      </c>
      <c r="C498" s="68"/>
      <c r="D498" s="68"/>
      <c r="E498" s="68"/>
      <c r="F498" s="11" t="s">
        <v>2</v>
      </c>
      <c r="G498" s="2" t="s">
        <v>3</v>
      </c>
      <c r="H498" s="2" t="s">
        <v>4</v>
      </c>
      <c r="I498" s="25"/>
      <c r="J498" s="26">
        <f>ROUND(F499,2)</f>
        <v>0</v>
      </c>
    </row>
    <row r="499" spans="2:10" ht="15" thickBot="1" x14ac:dyDescent="0.35">
      <c r="B499" s="41">
        <v>105</v>
      </c>
      <c r="C499" s="3" t="s">
        <v>50</v>
      </c>
      <c r="D499" s="57" t="s">
        <v>307</v>
      </c>
      <c r="E499" s="70"/>
      <c r="F499" s="23"/>
      <c r="G499" s="5">
        <v>2843.66</v>
      </c>
      <c r="H499" s="5">
        <f>ROUND(J498*G499,2)</f>
        <v>0</v>
      </c>
      <c r="I499" s="27" t="str">
        <f>IF(ISBLANK('Modelo de oferta económica'!F499),"Es necesario completar el precio de esta partida, introduciendo un valor en la celda en naranja","")</f>
        <v>Es necesario completar el precio de esta partida, introduciendo un valor en la celda en naranja</v>
      </c>
    </row>
    <row r="500" spans="2:10" ht="44.4" customHeight="1" thickBot="1" x14ac:dyDescent="0.35">
      <c r="B500" s="71" t="s">
        <v>308</v>
      </c>
      <c r="C500" s="72"/>
      <c r="D500" s="72"/>
      <c r="E500" s="72"/>
      <c r="F500" s="72"/>
      <c r="G500" s="72"/>
      <c r="H500" s="73"/>
    </row>
    <row r="501" spans="2:10" ht="9.9" customHeight="1" thickBot="1" x14ac:dyDescent="0.35">
      <c r="E501"/>
      <c r="F501" s="10"/>
      <c r="G501"/>
      <c r="H501" s="1"/>
    </row>
    <row r="502" spans="2:10" ht="15.75" customHeight="1" thickBot="1" x14ac:dyDescent="0.35">
      <c r="B502" s="67" t="s">
        <v>1</v>
      </c>
      <c r="C502" s="68"/>
      <c r="D502" s="68"/>
      <c r="E502" s="68"/>
      <c r="F502" s="11" t="s">
        <v>2</v>
      </c>
      <c r="G502" s="2" t="s">
        <v>3</v>
      </c>
      <c r="H502" s="2" t="s">
        <v>4</v>
      </c>
      <c r="I502" s="25"/>
      <c r="J502" s="26">
        <f>ROUND(F503,2)</f>
        <v>0</v>
      </c>
    </row>
    <row r="503" spans="2:10" ht="15" thickBot="1" x14ac:dyDescent="0.35">
      <c r="B503" s="41">
        <v>106</v>
      </c>
      <c r="C503" s="3" t="s">
        <v>50</v>
      </c>
      <c r="D503" s="57" t="s">
        <v>309</v>
      </c>
      <c r="E503" s="70"/>
      <c r="F503" s="23"/>
      <c r="G503" s="5">
        <v>7490.91</v>
      </c>
      <c r="H503" s="5">
        <f>ROUND(J502*G503,2)</f>
        <v>0</v>
      </c>
      <c r="I503" s="27" t="str">
        <f>IF(ISBLANK('Modelo de oferta económica'!F503),"Es necesario completar el precio de esta partida, introduciendo un valor en la celda en naranja","")</f>
        <v>Es necesario completar el precio de esta partida, introduciendo un valor en la celda en naranja</v>
      </c>
    </row>
    <row r="504" spans="2:10" ht="43.2" customHeight="1" thickBot="1" x14ac:dyDescent="0.35">
      <c r="B504" s="71" t="s">
        <v>310</v>
      </c>
      <c r="C504" s="72"/>
      <c r="D504" s="72"/>
      <c r="E504" s="72"/>
      <c r="F504" s="72"/>
      <c r="G504" s="72"/>
      <c r="H504" s="73"/>
    </row>
    <row r="505" spans="2:10" ht="9.9" customHeight="1" thickBot="1" x14ac:dyDescent="0.35">
      <c r="E505"/>
      <c r="F505" s="10"/>
      <c r="G505"/>
      <c r="H505" s="1"/>
    </row>
    <row r="506" spans="2:10" ht="15.75" customHeight="1" thickBot="1" x14ac:dyDescent="0.35">
      <c r="B506" s="67" t="s">
        <v>1</v>
      </c>
      <c r="C506" s="68"/>
      <c r="D506" s="68"/>
      <c r="E506" s="68"/>
      <c r="F506" s="11" t="s">
        <v>2</v>
      </c>
      <c r="G506" s="2" t="s">
        <v>3</v>
      </c>
      <c r="H506" s="2" t="s">
        <v>4</v>
      </c>
      <c r="I506" s="25"/>
      <c r="J506" s="26">
        <f>ROUND(F507,2)</f>
        <v>0</v>
      </c>
    </row>
    <row r="507" spans="2:10" ht="15" thickBot="1" x14ac:dyDescent="0.35">
      <c r="B507" s="41">
        <v>107</v>
      </c>
      <c r="C507" s="3" t="s">
        <v>50</v>
      </c>
      <c r="D507" s="57" t="s">
        <v>311</v>
      </c>
      <c r="E507" s="70"/>
      <c r="F507" s="23"/>
      <c r="G507" s="5">
        <v>3461.33</v>
      </c>
      <c r="H507" s="5">
        <f>ROUND(J506*G507,2)</f>
        <v>0</v>
      </c>
      <c r="I507" s="27" t="str">
        <f>IF(ISBLANK('Modelo de oferta económica'!F507),"Es necesario completar el precio de esta partida, introduciendo un valor en la celda en naranja","")</f>
        <v>Es necesario completar el precio de esta partida, introduciendo un valor en la celda en naranja</v>
      </c>
    </row>
    <row r="508" spans="2:10" ht="35.4" customHeight="1" thickBot="1" x14ac:dyDescent="0.35">
      <c r="B508" s="71" t="s">
        <v>312</v>
      </c>
      <c r="C508" s="72"/>
      <c r="D508" s="72"/>
      <c r="E508" s="72"/>
      <c r="F508" s="72"/>
      <c r="G508" s="72"/>
      <c r="H508" s="73"/>
    </row>
    <row r="509" spans="2:10" ht="9.9" customHeight="1" thickBot="1" x14ac:dyDescent="0.35">
      <c r="E509"/>
      <c r="F509" s="10"/>
      <c r="G509"/>
      <c r="H509" s="1"/>
    </row>
    <row r="510" spans="2:10" ht="15.75" customHeight="1" thickBot="1" x14ac:dyDescent="0.35">
      <c r="B510" s="67" t="s">
        <v>1</v>
      </c>
      <c r="C510" s="68"/>
      <c r="D510" s="68"/>
      <c r="E510" s="68"/>
      <c r="F510" s="11" t="s">
        <v>2</v>
      </c>
      <c r="G510" s="2" t="s">
        <v>3</v>
      </c>
      <c r="H510" s="2" t="s">
        <v>4</v>
      </c>
      <c r="I510" s="25"/>
      <c r="J510" s="26">
        <f>ROUND(F511,2)</f>
        <v>0</v>
      </c>
    </row>
    <row r="511" spans="2:10" ht="15" thickBot="1" x14ac:dyDescent="0.35">
      <c r="B511" s="41">
        <v>108</v>
      </c>
      <c r="C511" s="3" t="s">
        <v>180</v>
      </c>
      <c r="D511" s="57" t="s">
        <v>360</v>
      </c>
      <c r="E511" s="70"/>
      <c r="F511" s="23"/>
      <c r="G511" s="49">
        <v>361.8</v>
      </c>
      <c r="H511" s="5">
        <f>ROUND(J510*G511,2)</f>
        <v>0</v>
      </c>
      <c r="I511" s="27" t="str">
        <f>IF(ISBLANK('Modelo de oferta económica'!F511),"Es necesario completar el precio de esta partida, introduciendo un valor en la celda en naranja","")</f>
        <v>Es necesario completar el precio de esta partida, introduciendo un valor en la celda en naranja</v>
      </c>
    </row>
    <row r="512" spans="2:10" ht="36" customHeight="1" thickBot="1" x14ac:dyDescent="0.35">
      <c r="B512" s="71" t="s">
        <v>361</v>
      </c>
      <c r="C512" s="72"/>
      <c r="D512" s="72"/>
      <c r="E512" s="72"/>
      <c r="F512" s="72"/>
      <c r="G512" s="72"/>
      <c r="H512" s="73"/>
    </row>
    <row r="513" spans="2:10" ht="9.9" customHeight="1" thickBot="1" x14ac:dyDescent="0.35">
      <c r="E513"/>
      <c r="F513" s="10"/>
      <c r="G513"/>
      <c r="H513" s="1"/>
    </row>
    <row r="514" spans="2:10" ht="15.75" customHeight="1" thickBot="1" x14ac:dyDescent="0.35">
      <c r="B514" s="67" t="s">
        <v>1</v>
      </c>
      <c r="C514" s="68"/>
      <c r="D514" s="68"/>
      <c r="E514" s="68"/>
      <c r="F514" s="11" t="s">
        <v>2</v>
      </c>
      <c r="G514" s="2" t="s">
        <v>3</v>
      </c>
      <c r="H514" s="2" t="s">
        <v>4</v>
      </c>
      <c r="I514" s="25"/>
      <c r="J514" s="26">
        <f>ROUND(F515,2)</f>
        <v>0</v>
      </c>
    </row>
    <row r="515" spans="2:10" ht="15" thickBot="1" x14ac:dyDescent="0.35">
      <c r="B515" s="41">
        <v>109</v>
      </c>
      <c r="C515" s="3" t="s">
        <v>5</v>
      </c>
      <c r="D515" s="57" t="s">
        <v>319</v>
      </c>
      <c r="E515" s="70"/>
      <c r="F515" s="23"/>
      <c r="G515" s="6">
        <v>12</v>
      </c>
      <c r="H515" s="5">
        <f>ROUND(J514*G515,2)</f>
        <v>0</v>
      </c>
      <c r="I515" s="27" t="str">
        <f>IF(ISBLANK('Modelo de oferta económica'!F515),"Es necesario completar el precio de esta partida, introduciendo un valor en la celda en naranja","")</f>
        <v>Es necesario completar el precio de esta partida, introduciendo un valor en la celda en naranja</v>
      </c>
    </row>
    <row r="516" spans="2:10" ht="28.8" customHeight="1" thickBot="1" x14ac:dyDescent="0.35">
      <c r="B516" s="71" t="s">
        <v>320</v>
      </c>
      <c r="C516" s="72"/>
      <c r="D516" s="72"/>
      <c r="E516" s="72"/>
      <c r="F516" s="72"/>
      <c r="G516" s="72"/>
      <c r="H516" s="73"/>
    </row>
    <row r="517" spans="2:10" ht="9.9" customHeight="1" thickBot="1" x14ac:dyDescent="0.35">
      <c r="E517"/>
      <c r="F517" s="10"/>
      <c r="G517"/>
      <c r="H517" s="1"/>
    </row>
    <row r="518" spans="2:10" ht="15.75" customHeight="1" thickBot="1" x14ac:dyDescent="0.35">
      <c r="B518" s="67" t="s">
        <v>1</v>
      </c>
      <c r="C518" s="68"/>
      <c r="D518" s="68"/>
      <c r="E518" s="68"/>
      <c r="F518" s="11" t="s">
        <v>2</v>
      </c>
      <c r="G518" s="2" t="s">
        <v>3</v>
      </c>
      <c r="H518" s="2" t="s">
        <v>4</v>
      </c>
      <c r="I518" s="25"/>
      <c r="J518" s="26">
        <f>ROUND(F519,2)</f>
        <v>0</v>
      </c>
    </row>
    <row r="519" spans="2:10" ht="15" thickBot="1" x14ac:dyDescent="0.35">
      <c r="B519" s="41">
        <v>110</v>
      </c>
      <c r="C519" s="3" t="s">
        <v>5</v>
      </c>
      <c r="D519" s="57" t="s">
        <v>321</v>
      </c>
      <c r="E519" s="70"/>
      <c r="F519" s="23"/>
      <c r="G519" s="49">
        <v>10.5</v>
      </c>
      <c r="H519" s="5">
        <f>ROUND(J518*G519,2)</f>
        <v>0</v>
      </c>
      <c r="I519" s="27" t="str">
        <f>IF(ISBLANK('Modelo de oferta económica'!F519),"Es necesario completar el precio de esta partida, introduciendo un valor en la celda en naranja","")</f>
        <v>Es necesario completar el precio de esta partida, introduciendo un valor en la celda en naranja</v>
      </c>
    </row>
    <row r="520" spans="2:10" ht="26.4" customHeight="1" thickBot="1" x14ac:dyDescent="0.35">
      <c r="B520" s="71" t="s">
        <v>322</v>
      </c>
      <c r="C520" s="72"/>
      <c r="D520" s="72"/>
      <c r="E520" s="72"/>
      <c r="F520" s="72"/>
      <c r="G520" s="72"/>
      <c r="H520" s="73"/>
    </row>
    <row r="521" spans="2:10" ht="9.9" customHeight="1" thickBot="1" x14ac:dyDescent="0.35">
      <c r="E521"/>
      <c r="F521" s="10"/>
      <c r="G521"/>
      <c r="H521" s="1"/>
    </row>
    <row r="522" spans="2:10" ht="15.75" customHeight="1" thickBot="1" x14ac:dyDescent="0.35">
      <c r="B522" s="67" t="s">
        <v>1</v>
      </c>
      <c r="C522" s="68"/>
      <c r="D522" s="68"/>
      <c r="E522" s="68"/>
      <c r="F522" s="11" t="s">
        <v>2</v>
      </c>
      <c r="G522" s="2" t="s">
        <v>3</v>
      </c>
      <c r="H522" s="2" t="s">
        <v>4</v>
      </c>
      <c r="I522" s="25"/>
      <c r="J522" s="26">
        <f>ROUND(F523,2)</f>
        <v>0</v>
      </c>
    </row>
    <row r="523" spans="2:10" ht="15" thickBot="1" x14ac:dyDescent="0.35">
      <c r="B523" s="41">
        <v>111</v>
      </c>
      <c r="C523" s="3" t="s">
        <v>5</v>
      </c>
      <c r="D523" s="57" t="s">
        <v>323</v>
      </c>
      <c r="E523" s="70"/>
      <c r="F523" s="23"/>
      <c r="G523" s="6">
        <v>53</v>
      </c>
      <c r="H523" s="5">
        <f>ROUND(J522*G523,2)</f>
        <v>0</v>
      </c>
      <c r="I523" s="27" t="str">
        <f>IF(ISBLANK('Modelo de oferta económica'!F523),"Es necesario completar el precio de esta partida, introduciendo un valor en la celda en naranja","")</f>
        <v>Es necesario completar el precio de esta partida, introduciendo un valor en la celda en naranja</v>
      </c>
    </row>
    <row r="524" spans="2:10" ht="24.75" customHeight="1" thickBot="1" x14ac:dyDescent="0.35">
      <c r="B524" s="71" t="s">
        <v>324</v>
      </c>
      <c r="C524" s="72"/>
      <c r="D524" s="72"/>
      <c r="E524" s="72"/>
      <c r="F524" s="72"/>
      <c r="G524" s="72"/>
      <c r="H524" s="73"/>
    </row>
    <row r="525" spans="2:10" ht="9.9" customHeight="1" thickBot="1" x14ac:dyDescent="0.35">
      <c r="E525"/>
      <c r="F525" s="10"/>
      <c r="G525"/>
      <c r="H525" s="50"/>
    </row>
    <row r="526" spans="2:10" ht="15" thickBot="1" x14ac:dyDescent="0.35">
      <c r="B526" s="62" t="s">
        <v>362</v>
      </c>
      <c r="C526" s="63"/>
      <c r="D526" s="64" t="s">
        <v>363</v>
      </c>
      <c r="E526" s="65"/>
      <c r="F526" s="65"/>
      <c r="G526" s="66"/>
      <c r="H526" s="8">
        <f>+H529+H533+H537+H541+H545+H549+H553+H557+H561+H565+H569+H573+H577+H581+H585+H589+H593+H597+H601+H605</f>
        <v>0</v>
      </c>
      <c r="I526" s="24">
        <f xml:space="preserve"> COUNTIF(I529:I534,"Es necesario completar el precio de esta partida, introduciendo un valor en la celda en naranja")</f>
        <v>2</v>
      </c>
    </row>
    <row r="527" spans="2:10" ht="9.9" customHeight="1" thickBot="1" x14ac:dyDescent="0.35">
      <c r="E527"/>
      <c r="F527" s="10"/>
      <c r="G527"/>
      <c r="H527" s="1"/>
    </row>
    <row r="528" spans="2:10" ht="15.75" customHeight="1" thickBot="1" x14ac:dyDescent="0.35">
      <c r="B528" s="67" t="s">
        <v>1</v>
      </c>
      <c r="C528" s="68"/>
      <c r="D528" s="68"/>
      <c r="E528" s="69"/>
      <c r="F528" s="11" t="s">
        <v>2</v>
      </c>
      <c r="G528" s="2" t="s">
        <v>3</v>
      </c>
      <c r="H528" s="2" t="s">
        <v>4</v>
      </c>
      <c r="I528" s="25"/>
      <c r="J528" s="26">
        <f>ROUND(F529,2)</f>
        <v>0</v>
      </c>
    </row>
    <row r="529" spans="2:10" ht="15" thickBot="1" x14ac:dyDescent="0.35">
      <c r="B529" s="41">
        <v>112</v>
      </c>
      <c r="C529" s="3" t="s">
        <v>6</v>
      </c>
      <c r="D529" s="57" t="s">
        <v>364</v>
      </c>
      <c r="E529" s="58"/>
      <c r="F529" s="23"/>
      <c r="G529" s="6">
        <v>1</v>
      </c>
      <c r="H529" s="5">
        <f>ROUND(J528*G529,2)</f>
        <v>0</v>
      </c>
      <c r="I529" s="27" t="str">
        <f>IF(ISBLANK('Modelo de oferta económica'!F529),"Es necesario completar el precio de esta partida, introduciendo un valor en la celda en naranja","")</f>
        <v>Es necesario completar el precio de esta partida, introduciendo un valor en la celda en naranja</v>
      </c>
    </row>
    <row r="530" spans="2:10" ht="15" thickBot="1" x14ac:dyDescent="0.35">
      <c r="B530" s="59" t="s">
        <v>365</v>
      </c>
      <c r="C530" s="60"/>
      <c r="D530" s="60"/>
      <c r="E530" s="60"/>
      <c r="F530" s="60"/>
      <c r="G530" s="60"/>
      <c r="H530" s="61"/>
    </row>
    <row r="531" spans="2:10" ht="9.9" customHeight="1" thickBot="1" x14ac:dyDescent="0.35">
      <c r="E531"/>
      <c r="F531" s="10"/>
      <c r="G531"/>
      <c r="H531" s="1"/>
    </row>
    <row r="532" spans="2:10" ht="15.75" customHeight="1" thickBot="1" x14ac:dyDescent="0.35">
      <c r="B532" s="67" t="s">
        <v>1</v>
      </c>
      <c r="C532" s="68"/>
      <c r="D532" s="68"/>
      <c r="E532" s="69"/>
      <c r="F532" s="11" t="s">
        <v>13</v>
      </c>
      <c r="G532" s="2" t="s">
        <v>3</v>
      </c>
      <c r="H532" s="2" t="s">
        <v>4</v>
      </c>
      <c r="I532" s="25"/>
      <c r="J532" s="26">
        <f>ROUND(F533,2)</f>
        <v>0</v>
      </c>
    </row>
    <row r="533" spans="2:10" ht="15" thickBot="1" x14ac:dyDescent="0.35">
      <c r="B533" s="41">
        <v>113</v>
      </c>
      <c r="C533" s="3" t="s">
        <v>47</v>
      </c>
      <c r="D533" s="57" t="s">
        <v>366</v>
      </c>
      <c r="E533" s="58"/>
      <c r="F533" s="23"/>
      <c r="G533" s="3">
        <v>1</v>
      </c>
      <c r="H533" s="5">
        <f>ROUND(J532*G533,2)</f>
        <v>0</v>
      </c>
      <c r="I533" s="27" t="str">
        <f>IF(ISBLANK('Modelo de oferta económica'!F533),"Es necesario completar el precio de esta partida, introduciendo un valor en la celda en naranja","")</f>
        <v>Es necesario completar el precio de esta partida, introduciendo un valor en la celda en naranja</v>
      </c>
    </row>
    <row r="534" spans="2:10" ht="24.6" customHeight="1" thickBot="1" x14ac:dyDescent="0.35">
      <c r="B534" s="59" t="s">
        <v>367</v>
      </c>
      <c r="C534" s="60"/>
      <c r="D534" s="60"/>
      <c r="E534" s="60"/>
      <c r="F534" s="60"/>
      <c r="G534" s="60"/>
      <c r="H534" s="61"/>
    </row>
    <row r="535" spans="2:10" ht="9.9" customHeight="1" thickBot="1" x14ac:dyDescent="0.35">
      <c r="E535"/>
      <c r="F535" s="10"/>
      <c r="G535"/>
      <c r="H535" s="1"/>
    </row>
    <row r="536" spans="2:10" ht="15.75" customHeight="1" thickBot="1" x14ac:dyDescent="0.35">
      <c r="B536" s="67" t="s">
        <v>1</v>
      </c>
      <c r="C536" s="68"/>
      <c r="D536" s="68"/>
      <c r="E536" s="68"/>
      <c r="F536" s="11" t="s">
        <v>13</v>
      </c>
      <c r="G536" s="2" t="s">
        <v>3</v>
      </c>
      <c r="H536" s="2" t="s">
        <v>4</v>
      </c>
      <c r="I536" s="25"/>
      <c r="J536" s="26">
        <f>ROUND(F537,2)</f>
        <v>0</v>
      </c>
    </row>
    <row r="537" spans="2:10" ht="15" thickBot="1" x14ac:dyDescent="0.35">
      <c r="B537" s="41">
        <v>114</v>
      </c>
      <c r="C537" s="3" t="s">
        <v>47</v>
      </c>
      <c r="D537" s="57" t="s">
        <v>369</v>
      </c>
      <c r="E537" s="70"/>
      <c r="F537" s="23"/>
      <c r="G537" s="52">
        <v>1</v>
      </c>
      <c r="H537" s="5">
        <f>ROUND(J536*G537,2)</f>
        <v>0</v>
      </c>
      <c r="I537" s="27" t="str">
        <f>IF(ISBLANK('Modelo de oferta económica'!F537),"Es necesario completar el precio de esta partida, introduciendo un valor en la celda en naranja","")</f>
        <v>Es necesario completar el precio de esta partida, introduciendo un valor en la celda en naranja</v>
      </c>
    </row>
    <row r="538" spans="2:10" ht="15" thickBot="1" x14ac:dyDescent="0.35">
      <c r="B538" s="71" t="s">
        <v>368</v>
      </c>
      <c r="C538" s="72"/>
      <c r="D538" s="72"/>
      <c r="E538" s="72"/>
      <c r="F538" s="72"/>
      <c r="G538" s="72"/>
      <c r="H538" s="73"/>
    </row>
    <row r="539" spans="2:10" ht="9.9" customHeight="1" thickBot="1" x14ac:dyDescent="0.35">
      <c r="E539"/>
      <c r="F539" s="10"/>
      <c r="G539"/>
      <c r="H539" s="1"/>
    </row>
    <row r="540" spans="2:10" ht="15.75" customHeight="1" thickBot="1" x14ac:dyDescent="0.35">
      <c r="B540" s="67" t="s">
        <v>1</v>
      </c>
      <c r="C540" s="68"/>
      <c r="D540" s="68"/>
      <c r="E540" s="68"/>
      <c r="F540" s="11" t="s">
        <v>2</v>
      </c>
      <c r="G540" s="2" t="s">
        <v>3</v>
      </c>
      <c r="H540" s="2" t="s">
        <v>4</v>
      </c>
      <c r="I540" s="25"/>
      <c r="J540" s="26">
        <f>ROUND(F541,2)</f>
        <v>0</v>
      </c>
    </row>
    <row r="541" spans="2:10" ht="15" thickBot="1" x14ac:dyDescent="0.35">
      <c r="B541" s="41">
        <v>115</v>
      </c>
      <c r="C541" s="3" t="s">
        <v>6</v>
      </c>
      <c r="D541" s="57" t="s">
        <v>370</v>
      </c>
      <c r="E541" s="70"/>
      <c r="F541" s="23"/>
      <c r="G541" s="5">
        <v>27</v>
      </c>
      <c r="H541" s="5">
        <f>ROUND(J540*G541,2)</f>
        <v>0</v>
      </c>
      <c r="I541" s="27" t="str">
        <f>IF(ISBLANK('Modelo de oferta económica'!F541),"Es necesario completar el precio de esta partida, introduciendo un valor en la celda en naranja","")</f>
        <v>Es necesario completar el precio de esta partida, introduciendo un valor en la celda en naranja</v>
      </c>
    </row>
    <row r="542" spans="2:10" ht="15" thickBot="1" x14ac:dyDescent="0.35">
      <c r="B542" s="71" t="s">
        <v>371</v>
      </c>
      <c r="C542" s="72"/>
      <c r="D542" s="72"/>
      <c r="E542" s="72"/>
      <c r="F542" s="72"/>
      <c r="G542" s="72"/>
      <c r="H542" s="73"/>
    </row>
    <row r="543" spans="2:10" ht="9.9" customHeight="1" thickBot="1" x14ac:dyDescent="0.35">
      <c r="E543"/>
      <c r="F543" s="10"/>
      <c r="G543"/>
      <c r="H543" s="1"/>
    </row>
    <row r="544" spans="2:10" ht="15.75" customHeight="1" thickBot="1" x14ac:dyDescent="0.35">
      <c r="B544" s="67" t="s">
        <v>1</v>
      </c>
      <c r="C544" s="68"/>
      <c r="D544" s="68"/>
      <c r="E544" s="68"/>
      <c r="F544" s="11" t="s">
        <v>2</v>
      </c>
      <c r="G544" s="2" t="s">
        <v>3</v>
      </c>
      <c r="H544" s="2" t="s">
        <v>4</v>
      </c>
      <c r="I544" s="25"/>
      <c r="J544" s="26">
        <f>ROUND(F545,2)</f>
        <v>0</v>
      </c>
    </row>
    <row r="545" spans="2:10" ht="15" thickBot="1" x14ac:dyDescent="0.35">
      <c r="B545" s="41">
        <v>116</v>
      </c>
      <c r="C545" s="3" t="s">
        <v>6</v>
      </c>
      <c r="D545" s="57" t="s">
        <v>372</v>
      </c>
      <c r="E545" s="70"/>
      <c r="F545" s="23"/>
      <c r="G545" s="5">
        <v>3</v>
      </c>
      <c r="H545" s="5">
        <f>ROUND(J544*G545,2)</f>
        <v>0</v>
      </c>
      <c r="I545" s="27" t="str">
        <f>IF(ISBLANK('Modelo de oferta económica'!F545),"Es necesario completar el precio de esta partida, introduciendo un valor en la celda en naranja","")</f>
        <v>Es necesario completar el precio de esta partida, introduciendo un valor en la celda en naranja</v>
      </c>
    </row>
    <row r="546" spans="2:10" ht="15" thickBot="1" x14ac:dyDescent="0.35">
      <c r="B546" s="71" t="s">
        <v>373</v>
      </c>
      <c r="C546" s="72"/>
      <c r="D546" s="72"/>
      <c r="E546" s="72"/>
      <c r="F546" s="72"/>
      <c r="G546" s="72"/>
      <c r="H546" s="73"/>
    </row>
    <row r="547" spans="2:10" ht="9.9" customHeight="1" thickBot="1" x14ac:dyDescent="0.35">
      <c r="E547"/>
      <c r="F547" s="10"/>
      <c r="G547"/>
      <c r="H547" s="1"/>
    </row>
    <row r="548" spans="2:10" ht="15.75" customHeight="1" thickBot="1" x14ac:dyDescent="0.35">
      <c r="B548" s="67" t="s">
        <v>1</v>
      </c>
      <c r="C548" s="68"/>
      <c r="D548" s="68"/>
      <c r="E548" s="68"/>
      <c r="F548" s="11" t="s">
        <v>2</v>
      </c>
      <c r="G548" s="2" t="s">
        <v>3</v>
      </c>
      <c r="H548" s="2" t="s">
        <v>4</v>
      </c>
      <c r="I548" s="25"/>
      <c r="J548" s="26">
        <f>ROUND(F549,2)</f>
        <v>0</v>
      </c>
    </row>
    <row r="549" spans="2:10" ht="15" thickBot="1" x14ac:dyDescent="0.35">
      <c r="B549" s="41">
        <v>117</v>
      </c>
      <c r="C549" s="3" t="s">
        <v>6</v>
      </c>
      <c r="D549" s="57" t="s">
        <v>374</v>
      </c>
      <c r="E549" s="70"/>
      <c r="F549" s="23"/>
      <c r="G549" s="49">
        <v>2</v>
      </c>
      <c r="H549" s="5">
        <f>ROUND(J548*G549,2)</f>
        <v>0</v>
      </c>
      <c r="I549" s="27" t="str">
        <f>IF(ISBLANK('Modelo de oferta económica'!F549),"Es necesario completar el precio de esta partida, introduciendo un valor en la celda en naranja","")</f>
        <v>Es necesario completar el precio de esta partida, introduciendo un valor en la celda en naranja</v>
      </c>
    </row>
    <row r="550" spans="2:10" ht="15" thickBot="1" x14ac:dyDescent="0.35">
      <c r="B550" s="71" t="s">
        <v>373</v>
      </c>
      <c r="C550" s="72"/>
      <c r="D550" s="72"/>
      <c r="E550" s="72"/>
      <c r="F550" s="72"/>
      <c r="G550" s="72"/>
      <c r="H550" s="73"/>
    </row>
    <row r="551" spans="2:10" ht="9.9" customHeight="1" thickBot="1" x14ac:dyDescent="0.35">
      <c r="E551"/>
      <c r="F551" s="10"/>
      <c r="G551"/>
      <c r="H551" s="1"/>
    </row>
    <row r="552" spans="2:10" ht="15.75" customHeight="1" thickBot="1" x14ac:dyDescent="0.35">
      <c r="B552" s="67" t="s">
        <v>1</v>
      </c>
      <c r="C552" s="68"/>
      <c r="D552" s="68"/>
      <c r="E552" s="68"/>
      <c r="F552" s="11" t="s">
        <v>2</v>
      </c>
      <c r="G552" s="2" t="s">
        <v>3</v>
      </c>
      <c r="H552" s="2" t="s">
        <v>4</v>
      </c>
      <c r="I552" s="25"/>
      <c r="J552" s="26">
        <f>ROUND(F553,2)</f>
        <v>0</v>
      </c>
    </row>
    <row r="553" spans="2:10" ht="15" thickBot="1" x14ac:dyDescent="0.35">
      <c r="B553" s="41">
        <v>118</v>
      </c>
      <c r="C553" s="3" t="s">
        <v>6</v>
      </c>
      <c r="D553" s="57" t="s">
        <v>375</v>
      </c>
      <c r="E553" s="70"/>
      <c r="F553" s="23"/>
      <c r="G553" s="6">
        <v>1</v>
      </c>
      <c r="H553" s="5">
        <f>ROUND(J552*G553,2)</f>
        <v>0</v>
      </c>
      <c r="I553" s="27" t="str">
        <f>IF(ISBLANK('Modelo de oferta económica'!F553),"Es necesario completar el precio de esta partida, introduciendo un valor en la celda en naranja","")</f>
        <v>Es necesario completar el precio de esta partida, introduciendo un valor en la celda en naranja</v>
      </c>
    </row>
    <row r="554" spans="2:10" ht="15" thickBot="1" x14ac:dyDescent="0.35">
      <c r="B554" s="71" t="s">
        <v>376</v>
      </c>
      <c r="C554" s="72"/>
      <c r="D554" s="72"/>
      <c r="E554" s="72"/>
      <c r="F554" s="72"/>
      <c r="G554" s="72"/>
      <c r="H554" s="73"/>
    </row>
    <row r="555" spans="2:10" ht="9.9" customHeight="1" thickBot="1" x14ac:dyDescent="0.35">
      <c r="E555"/>
      <c r="F555" s="10"/>
      <c r="G555"/>
      <c r="H555" s="1"/>
    </row>
    <row r="556" spans="2:10" ht="15.75" customHeight="1" thickBot="1" x14ac:dyDescent="0.35">
      <c r="B556" s="67" t="s">
        <v>1</v>
      </c>
      <c r="C556" s="68"/>
      <c r="D556" s="68"/>
      <c r="E556" s="68"/>
      <c r="F556" s="11" t="s">
        <v>2</v>
      </c>
      <c r="G556" s="2" t="s">
        <v>3</v>
      </c>
      <c r="H556" s="2" t="s">
        <v>4</v>
      </c>
      <c r="I556" s="25"/>
      <c r="J556" s="26">
        <f>ROUND(F557,2)</f>
        <v>0</v>
      </c>
    </row>
    <row r="557" spans="2:10" ht="15" thickBot="1" x14ac:dyDescent="0.35">
      <c r="B557" s="41">
        <v>119</v>
      </c>
      <c r="C557" s="3" t="s">
        <v>6</v>
      </c>
      <c r="D557" s="57" t="s">
        <v>377</v>
      </c>
      <c r="E557" s="70"/>
      <c r="F557" s="23"/>
      <c r="G557" s="45">
        <v>2</v>
      </c>
      <c r="H557" s="5">
        <f>ROUND(J556*G557,2)</f>
        <v>0</v>
      </c>
      <c r="I557" s="27" t="str">
        <f>IF(ISBLANK('Modelo de oferta económica'!F557),"Es necesario completar el precio de esta partida, introduciendo un valor en la celda en naranja","")</f>
        <v>Es necesario completar el precio de esta partida, introduciendo un valor en la celda en naranja</v>
      </c>
    </row>
    <row r="558" spans="2:10" ht="15" thickBot="1" x14ac:dyDescent="0.35">
      <c r="B558" s="71" t="s">
        <v>378</v>
      </c>
      <c r="C558" s="72"/>
      <c r="D558" s="72"/>
      <c r="E558" s="72"/>
      <c r="F558" s="72"/>
      <c r="G558" s="72"/>
      <c r="H558" s="73"/>
    </row>
    <row r="559" spans="2:10" ht="9.9" customHeight="1" thickBot="1" x14ac:dyDescent="0.35">
      <c r="E559"/>
      <c r="F559" s="10"/>
      <c r="G559"/>
      <c r="H559" s="1"/>
    </row>
    <row r="560" spans="2:10" ht="15.75" customHeight="1" thickBot="1" x14ac:dyDescent="0.35">
      <c r="B560" s="67" t="s">
        <v>1</v>
      </c>
      <c r="C560" s="68"/>
      <c r="D560" s="68"/>
      <c r="E560" s="68"/>
      <c r="F560" s="11" t="s">
        <v>2</v>
      </c>
      <c r="G560" s="2" t="s">
        <v>3</v>
      </c>
      <c r="H560" s="2" t="s">
        <v>4</v>
      </c>
      <c r="I560" s="25"/>
      <c r="J560" s="26">
        <f>ROUND(F561,2)</f>
        <v>0</v>
      </c>
    </row>
    <row r="561" spans="2:10" ht="15" thickBot="1" x14ac:dyDescent="0.35">
      <c r="B561" s="41">
        <v>120</v>
      </c>
      <c r="C561" s="3" t="s">
        <v>5</v>
      </c>
      <c r="D561" s="57" t="s">
        <v>379</v>
      </c>
      <c r="E561" s="70"/>
      <c r="F561" s="23"/>
      <c r="G561" s="6">
        <v>300</v>
      </c>
      <c r="H561" s="5">
        <f>ROUND(J560*G561,2)</f>
        <v>0</v>
      </c>
      <c r="I561" s="27" t="str">
        <f>IF(ISBLANK('Modelo de oferta económica'!F561),"Es necesario completar el precio de esta partida, introduciendo un valor en la celda en naranja","")</f>
        <v>Es necesario completar el precio de esta partida, introduciendo un valor en la celda en naranja</v>
      </c>
    </row>
    <row r="562" spans="2:10" ht="15" thickBot="1" x14ac:dyDescent="0.35">
      <c r="B562" s="71" t="s">
        <v>380</v>
      </c>
      <c r="C562" s="72"/>
      <c r="D562" s="72"/>
      <c r="E562" s="72"/>
      <c r="F562" s="72"/>
      <c r="G562" s="72"/>
      <c r="H562" s="73"/>
    </row>
    <row r="563" spans="2:10" ht="9.9" customHeight="1" thickBot="1" x14ac:dyDescent="0.35">
      <c r="E563"/>
      <c r="F563" s="10"/>
      <c r="G563"/>
      <c r="H563" s="1"/>
    </row>
    <row r="564" spans="2:10" ht="15.75" customHeight="1" thickBot="1" x14ac:dyDescent="0.35">
      <c r="B564" s="67" t="s">
        <v>1</v>
      </c>
      <c r="C564" s="68"/>
      <c r="D564" s="68"/>
      <c r="E564" s="69"/>
      <c r="F564" s="11" t="s">
        <v>2</v>
      </c>
      <c r="G564" s="2" t="s">
        <v>3</v>
      </c>
      <c r="H564" s="2" t="s">
        <v>4</v>
      </c>
      <c r="I564" s="25"/>
      <c r="J564" s="26">
        <f>ROUND(F565,2)</f>
        <v>0</v>
      </c>
    </row>
    <row r="565" spans="2:10" ht="15" thickBot="1" x14ac:dyDescent="0.35">
      <c r="B565" s="41">
        <v>121</v>
      </c>
      <c r="C565" s="3" t="s">
        <v>5</v>
      </c>
      <c r="D565" s="57" t="s">
        <v>381</v>
      </c>
      <c r="E565" s="58"/>
      <c r="F565" s="23"/>
      <c r="G565" s="6">
        <v>40</v>
      </c>
      <c r="H565" s="5">
        <f>ROUND(J564*G565,2)</f>
        <v>0</v>
      </c>
      <c r="I565" s="27" t="str">
        <f>IF(ISBLANK('Modelo de oferta económica'!F565),"Es necesario completar el precio de esta partida, introduciendo un valor en la celda en naranja","")</f>
        <v>Es necesario completar el precio de esta partida, introduciendo un valor en la celda en naranja</v>
      </c>
    </row>
    <row r="566" spans="2:10" ht="15" thickBot="1" x14ac:dyDescent="0.35">
      <c r="B566" s="59" t="s">
        <v>382</v>
      </c>
      <c r="C566" s="60"/>
      <c r="D566" s="60"/>
      <c r="E566" s="60"/>
      <c r="F566" s="60"/>
      <c r="G566" s="60"/>
      <c r="H566" s="61"/>
    </row>
    <row r="567" spans="2:10" ht="9.9" customHeight="1" thickBot="1" x14ac:dyDescent="0.35">
      <c r="E567"/>
      <c r="F567" s="10"/>
      <c r="G567"/>
      <c r="H567" s="1"/>
    </row>
    <row r="568" spans="2:10" ht="15.75" customHeight="1" thickBot="1" x14ac:dyDescent="0.35">
      <c r="B568" s="67" t="s">
        <v>1</v>
      </c>
      <c r="C568" s="68"/>
      <c r="D568" s="68"/>
      <c r="E568" s="69"/>
      <c r="F568" s="11" t="s">
        <v>2</v>
      </c>
      <c r="G568" s="2" t="s">
        <v>3</v>
      </c>
      <c r="H568" s="2" t="s">
        <v>4</v>
      </c>
      <c r="I568" s="25"/>
      <c r="J568" s="26">
        <f>ROUND(F569,2)</f>
        <v>0</v>
      </c>
    </row>
    <row r="569" spans="2:10" ht="15" thickBot="1" x14ac:dyDescent="0.35">
      <c r="B569" s="41">
        <v>122</v>
      </c>
      <c r="C569" s="3" t="s">
        <v>5</v>
      </c>
      <c r="D569" s="57" t="s">
        <v>383</v>
      </c>
      <c r="E569" s="58"/>
      <c r="F569" s="23"/>
      <c r="G569" s="6">
        <v>35</v>
      </c>
      <c r="H569" s="5">
        <f>ROUND(J568*G569,2)</f>
        <v>0</v>
      </c>
      <c r="I569" s="27" t="str">
        <f>IF(ISBLANK('Modelo de oferta económica'!F569),"Es necesario completar el precio de esta partida, introduciendo un valor en la celda en naranja","")</f>
        <v>Es necesario completar el precio de esta partida, introduciendo un valor en la celda en naranja</v>
      </c>
    </row>
    <row r="570" spans="2:10" ht="15" thickBot="1" x14ac:dyDescent="0.35">
      <c r="B570" s="59" t="s">
        <v>384</v>
      </c>
      <c r="C570" s="60"/>
      <c r="D570" s="60"/>
      <c r="E570" s="60"/>
      <c r="F570" s="60"/>
      <c r="G570" s="60"/>
      <c r="H570" s="61"/>
    </row>
    <row r="571" spans="2:10" ht="9.9" customHeight="1" thickBot="1" x14ac:dyDescent="0.35">
      <c r="E571"/>
      <c r="F571" s="10"/>
      <c r="G571"/>
      <c r="H571" s="1"/>
    </row>
    <row r="572" spans="2:10" ht="15.75" customHeight="1" thickBot="1" x14ac:dyDescent="0.35">
      <c r="B572" s="67" t="s">
        <v>1</v>
      </c>
      <c r="C572" s="68"/>
      <c r="D572" s="68"/>
      <c r="E572" s="68"/>
      <c r="F572" s="11" t="s">
        <v>2</v>
      </c>
      <c r="G572" s="2" t="s">
        <v>3</v>
      </c>
      <c r="H572" s="2" t="s">
        <v>4</v>
      </c>
      <c r="I572" s="25"/>
      <c r="J572" s="26">
        <f>ROUND(F573,2)</f>
        <v>0</v>
      </c>
    </row>
    <row r="573" spans="2:10" ht="15" thickBot="1" x14ac:dyDescent="0.35">
      <c r="B573" s="41">
        <v>123</v>
      </c>
      <c r="C573" s="3" t="s">
        <v>6</v>
      </c>
      <c r="D573" s="57" t="s">
        <v>385</v>
      </c>
      <c r="E573" s="70"/>
      <c r="F573" s="23"/>
      <c r="G573" s="5">
        <v>25</v>
      </c>
      <c r="H573" s="5">
        <f>ROUND(J572*G573,2)</f>
        <v>0</v>
      </c>
      <c r="I573" s="27" t="str">
        <f>IF(ISBLANK('Modelo de oferta económica'!F573),"Es necesario completar el precio de esta partida, introduciendo un valor en la celda en naranja","")</f>
        <v>Es necesario completar el precio de esta partida, introduciendo un valor en la celda en naranja</v>
      </c>
    </row>
    <row r="574" spans="2:10" ht="15" thickBot="1" x14ac:dyDescent="0.35">
      <c r="B574" s="71" t="s">
        <v>386</v>
      </c>
      <c r="C574" s="72"/>
      <c r="D574" s="72"/>
      <c r="E574" s="72"/>
      <c r="F574" s="72"/>
      <c r="G574" s="72"/>
      <c r="H574" s="73"/>
    </row>
    <row r="575" spans="2:10" ht="9.9" customHeight="1" thickBot="1" x14ac:dyDescent="0.35">
      <c r="E575"/>
      <c r="F575" s="10"/>
      <c r="G575"/>
      <c r="H575" s="1"/>
    </row>
    <row r="576" spans="2:10" ht="15.75" customHeight="1" thickBot="1" x14ac:dyDescent="0.35">
      <c r="B576" s="67" t="s">
        <v>1</v>
      </c>
      <c r="C576" s="68"/>
      <c r="D576" s="68"/>
      <c r="E576" s="68"/>
      <c r="F576" s="11" t="s">
        <v>2</v>
      </c>
      <c r="G576" s="2" t="s">
        <v>3</v>
      </c>
      <c r="H576" s="2" t="s">
        <v>4</v>
      </c>
      <c r="I576" s="25"/>
      <c r="J576" s="26">
        <f>ROUND(F577,2)</f>
        <v>0</v>
      </c>
    </row>
    <row r="577" spans="2:10" ht="15" thickBot="1" x14ac:dyDescent="0.35">
      <c r="B577" s="41">
        <v>124</v>
      </c>
      <c r="C577" s="3" t="s">
        <v>5</v>
      </c>
      <c r="D577" s="57" t="s">
        <v>387</v>
      </c>
      <c r="E577" s="70"/>
      <c r="F577" s="23"/>
      <c r="G577" s="5">
        <v>105</v>
      </c>
      <c r="H577" s="5">
        <f>ROUND(J576*G577,2)</f>
        <v>0</v>
      </c>
      <c r="I577" s="27" t="str">
        <f>IF(ISBLANK('Modelo de oferta económica'!F577),"Es necesario completar el precio de esta partida, introduciendo un valor en la celda en naranja","")</f>
        <v>Es necesario completar el precio de esta partida, introduciendo un valor en la celda en naranja</v>
      </c>
    </row>
    <row r="578" spans="2:10" ht="25.8" customHeight="1" thickBot="1" x14ac:dyDescent="0.35">
      <c r="B578" s="71" t="s">
        <v>388</v>
      </c>
      <c r="C578" s="72"/>
      <c r="D578" s="72"/>
      <c r="E578" s="72"/>
      <c r="F578" s="72"/>
      <c r="G578" s="72"/>
      <c r="H578" s="73"/>
    </row>
    <row r="579" spans="2:10" ht="9.9" customHeight="1" thickBot="1" x14ac:dyDescent="0.35">
      <c r="E579"/>
      <c r="F579" s="10"/>
      <c r="G579"/>
      <c r="H579" s="1"/>
    </row>
    <row r="580" spans="2:10" ht="15.75" customHeight="1" thickBot="1" x14ac:dyDescent="0.35">
      <c r="B580" s="67" t="s">
        <v>1</v>
      </c>
      <c r="C580" s="68"/>
      <c r="D580" s="68"/>
      <c r="E580" s="68"/>
      <c r="F580" s="11" t="s">
        <v>2</v>
      </c>
      <c r="G580" s="2" t="s">
        <v>3</v>
      </c>
      <c r="H580" s="2" t="s">
        <v>4</v>
      </c>
      <c r="I580" s="25"/>
      <c r="J580" s="26">
        <f>ROUND(F581,2)</f>
        <v>0</v>
      </c>
    </row>
    <row r="581" spans="2:10" ht="15" thickBot="1" x14ac:dyDescent="0.35">
      <c r="B581" s="41">
        <v>125</v>
      </c>
      <c r="C581" s="3" t="s">
        <v>5</v>
      </c>
      <c r="D581" s="57" t="s">
        <v>389</v>
      </c>
      <c r="E581" s="70"/>
      <c r="F581" s="23"/>
      <c r="G581" s="5">
        <v>35</v>
      </c>
      <c r="H581" s="5">
        <f>ROUND(J580*G581,2)</f>
        <v>0</v>
      </c>
      <c r="I581" s="27" t="str">
        <f>IF(ISBLANK('Modelo de oferta económica'!F581),"Es necesario completar el precio de esta partida, introduciendo un valor en la celda en naranja","")</f>
        <v>Es necesario completar el precio de esta partida, introduciendo un valor en la celda en naranja</v>
      </c>
    </row>
    <row r="582" spans="2:10" ht="23.4" customHeight="1" thickBot="1" x14ac:dyDescent="0.35">
      <c r="B582" s="71" t="s">
        <v>390</v>
      </c>
      <c r="C582" s="72"/>
      <c r="D582" s="72"/>
      <c r="E582" s="72"/>
      <c r="F582" s="72"/>
      <c r="G582" s="72"/>
      <c r="H582" s="73"/>
    </row>
    <row r="583" spans="2:10" ht="9.9" customHeight="1" thickBot="1" x14ac:dyDescent="0.35">
      <c r="E583"/>
      <c r="F583" s="10"/>
      <c r="G583"/>
      <c r="H583" s="1"/>
    </row>
    <row r="584" spans="2:10" ht="15.75" customHeight="1" thickBot="1" x14ac:dyDescent="0.35">
      <c r="B584" s="67" t="s">
        <v>1</v>
      </c>
      <c r="C584" s="68"/>
      <c r="D584" s="68"/>
      <c r="E584" s="68"/>
      <c r="F584" s="11" t="s">
        <v>2</v>
      </c>
      <c r="G584" s="2" t="s">
        <v>3</v>
      </c>
      <c r="H584" s="2" t="s">
        <v>4</v>
      </c>
      <c r="I584" s="25"/>
      <c r="J584" s="26">
        <f>ROUND(F585,2)</f>
        <v>0</v>
      </c>
    </row>
    <row r="585" spans="2:10" ht="15" thickBot="1" x14ac:dyDescent="0.35">
      <c r="B585" s="41">
        <v>126</v>
      </c>
      <c r="C585" s="3" t="s">
        <v>5</v>
      </c>
      <c r="D585" s="57" t="s">
        <v>391</v>
      </c>
      <c r="E585" s="70"/>
      <c r="F585" s="23"/>
      <c r="G585" s="49">
        <v>20</v>
      </c>
      <c r="H585" s="5">
        <f>ROUND(J584*G585,2)</f>
        <v>0</v>
      </c>
      <c r="I585" s="27" t="str">
        <f>IF(ISBLANK('Modelo de oferta económica'!F585),"Es necesario completar el precio de esta partida, introduciendo un valor en la celda en naranja","")</f>
        <v>Es necesario completar el precio de esta partida, introduciendo un valor en la celda en naranja</v>
      </c>
    </row>
    <row r="586" spans="2:10" ht="24" customHeight="1" thickBot="1" x14ac:dyDescent="0.35">
      <c r="B586" s="71" t="s">
        <v>392</v>
      </c>
      <c r="C586" s="72"/>
      <c r="D586" s="72"/>
      <c r="E586" s="72"/>
      <c r="F586" s="72"/>
      <c r="G586" s="72"/>
      <c r="H586" s="73"/>
    </row>
    <row r="587" spans="2:10" ht="9.9" customHeight="1" thickBot="1" x14ac:dyDescent="0.35">
      <c r="E587"/>
      <c r="F587" s="10"/>
      <c r="G587"/>
      <c r="H587" s="1"/>
    </row>
    <row r="588" spans="2:10" ht="15.75" customHeight="1" thickBot="1" x14ac:dyDescent="0.35">
      <c r="B588" s="67" t="s">
        <v>1</v>
      </c>
      <c r="C588" s="68"/>
      <c r="D588" s="68"/>
      <c r="E588" s="68"/>
      <c r="F588" s="11" t="s">
        <v>2</v>
      </c>
      <c r="G588" s="2" t="s">
        <v>3</v>
      </c>
      <c r="H588" s="2" t="s">
        <v>4</v>
      </c>
      <c r="I588" s="25"/>
      <c r="J588" s="26">
        <f>ROUND(F589,2)</f>
        <v>0</v>
      </c>
    </row>
    <row r="589" spans="2:10" ht="15" thickBot="1" x14ac:dyDescent="0.35">
      <c r="B589" s="41">
        <v>127</v>
      </c>
      <c r="C589" s="3" t="s">
        <v>5</v>
      </c>
      <c r="D589" s="57" t="s">
        <v>401</v>
      </c>
      <c r="E589" s="70"/>
      <c r="F589" s="23"/>
      <c r="G589" s="6">
        <v>60</v>
      </c>
      <c r="H589" s="5">
        <f>ROUND(J588*G589,2)</f>
        <v>0</v>
      </c>
      <c r="I589" s="27" t="str">
        <f>IF(ISBLANK('Modelo de oferta económica'!F589),"Es necesario completar el precio de esta partida, introduciendo un valor en la celda en naranja","")</f>
        <v>Es necesario completar el precio de esta partida, introduciendo un valor en la celda en naranja</v>
      </c>
    </row>
    <row r="590" spans="2:10" ht="22.2" customHeight="1" thickBot="1" x14ac:dyDescent="0.35">
      <c r="B590" s="71" t="s">
        <v>402</v>
      </c>
      <c r="C590" s="72"/>
      <c r="D590" s="72"/>
      <c r="E590" s="72"/>
      <c r="F590" s="72"/>
      <c r="G590" s="72"/>
      <c r="H590" s="73"/>
    </row>
    <row r="591" spans="2:10" ht="9.9" customHeight="1" thickBot="1" x14ac:dyDescent="0.35">
      <c r="E591"/>
      <c r="F591" s="10"/>
      <c r="G591"/>
      <c r="H591" s="1"/>
    </row>
    <row r="592" spans="2:10" ht="15.75" customHeight="1" thickBot="1" x14ac:dyDescent="0.35">
      <c r="B592" s="67" t="s">
        <v>1</v>
      </c>
      <c r="C592" s="68"/>
      <c r="D592" s="68"/>
      <c r="E592" s="68"/>
      <c r="F592" s="11" t="s">
        <v>2</v>
      </c>
      <c r="G592" s="2" t="s">
        <v>3</v>
      </c>
      <c r="H592" s="2" t="s">
        <v>4</v>
      </c>
      <c r="I592" s="25"/>
      <c r="J592" s="26">
        <f>ROUND(F593,2)</f>
        <v>0</v>
      </c>
    </row>
    <row r="593" spans="2:10" ht="15" thickBot="1" x14ac:dyDescent="0.35">
      <c r="B593" s="41">
        <v>128</v>
      </c>
      <c r="C593" s="3" t="s">
        <v>5</v>
      </c>
      <c r="D593" s="57" t="s">
        <v>400</v>
      </c>
      <c r="E593" s="70"/>
      <c r="F593" s="23"/>
      <c r="G593" s="45">
        <v>20</v>
      </c>
      <c r="H593" s="5">
        <f>ROUND(J592*G593,2)</f>
        <v>0</v>
      </c>
      <c r="I593" s="27" t="str">
        <f>IF(ISBLANK('Modelo de oferta económica'!F593),"Es necesario completar el precio de esta partida, introduciendo un valor en la celda en naranja","")</f>
        <v>Es necesario completar el precio de esta partida, introduciendo un valor en la celda en naranja</v>
      </c>
    </row>
    <row r="594" spans="2:10" ht="24.6" customHeight="1" thickBot="1" x14ac:dyDescent="0.35">
      <c r="B594" s="71" t="s">
        <v>398</v>
      </c>
      <c r="C594" s="72"/>
      <c r="D594" s="72"/>
      <c r="E594" s="72"/>
      <c r="F594" s="72"/>
      <c r="G594" s="72"/>
      <c r="H594" s="73"/>
    </row>
    <row r="595" spans="2:10" ht="9.9" customHeight="1" thickBot="1" x14ac:dyDescent="0.35">
      <c r="E595"/>
      <c r="F595" s="10"/>
      <c r="G595"/>
      <c r="H595" s="1"/>
    </row>
    <row r="596" spans="2:10" ht="15.75" customHeight="1" thickBot="1" x14ac:dyDescent="0.35">
      <c r="B596" s="67" t="s">
        <v>1</v>
      </c>
      <c r="C596" s="68"/>
      <c r="D596" s="68"/>
      <c r="E596" s="68"/>
      <c r="F596" s="11" t="s">
        <v>2</v>
      </c>
      <c r="G596" s="2" t="s">
        <v>3</v>
      </c>
      <c r="H596" s="2" t="s">
        <v>4</v>
      </c>
      <c r="I596" s="25"/>
      <c r="J596" s="26">
        <f>ROUND(F597,2)</f>
        <v>0</v>
      </c>
    </row>
    <row r="597" spans="2:10" ht="15" thickBot="1" x14ac:dyDescent="0.35">
      <c r="B597" s="41">
        <v>129</v>
      </c>
      <c r="C597" s="3" t="s">
        <v>5</v>
      </c>
      <c r="D597" s="57" t="s">
        <v>397</v>
      </c>
      <c r="E597" s="70"/>
      <c r="F597" s="23"/>
      <c r="G597" s="6">
        <v>70</v>
      </c>
      <c r="H597" s="5">
        <f>ROUND(J596*G597,2)</f>
        <v>0</v>
      </c>
      <c r="I597" s="27" t="str">
        <f>IF(ISBLANK('Modelo de oferta económica'!F597),"Es necesario completar el precio de esta partida, introduciendo un valor en la celda en naranja","")</f>
        <v>Es necesario completar el precio de esta partida, introduciendo un valor en la celda en naranja</v>
      </c>
    </row>
    <row r="598" spans="2:10" ht="24.75" customHeight="1" thickBot="1" x14ac:dyDescent="0.35">
      <c r="B598" s="71" t="s">
        <v>396</v>
      </c>
      <c r="C598" s="72"/>
      <c r="D598" s="72"/>
      <c r="E598" s="72"/>
      <c r="F598" s="72"/>
      <c r="G598" s="72"/>
      <c r="H598" s="73"/>
    </row>
    <row r="599" spans="2:10" ht="9.9" customHeight="1" thickBot="1" x14ac:dyDescent="0.35">
      <c r="E599"/>
      <c r="F599" s="10"/>
      <c r="G599"/>
      <c r="H599" s="1"/>
    </row>
    <row r="600" spans="2:10" ht="15.75" customHeight="1" thickBot="1" x14ac:dyDescent="0.35">
      <c r="B600" s="67" t="s">
        <v>1</v>
      </c>
      <c r="C600" s="68"/>
      <c r="D600" s="68"/>
      <c r="E600" s="68"/>
      <c r="F600" s="11" t="s">
        <v>2</v>
      </c>
      <c r="G600" s="2" t="s">
        <v>3</v>
      </c>
      <c r="H600" s="2" t="s">
        <v>4</v>
      </c>
      <c r="I600" s="25"/>
      <c r="J600" s="26">
        <f>ROUND(F601,2)</f>
        <v>0</v>
      </c>
    </row>
    <row r="601" spans="2:10" ht="15" thickBot="1" x14ac:dyDescent="0.35">
      <c r="B601" s="41">
        <v>130</v>
      </c>
      <c r="C601" s="3" t="s">
        <v>5</v>
      </c>
      <c r="D601" s="57" t="s">
        <v>399</v>
      </c>
      <c r="E601" s="70"/>
      <c r="F601" s="23"/>
      <c r="G601" s="45">
        <v>200</v>
      </c>
      <c r="H601" s="5">
        <f>ROUND(J600*G601,2)</f>
        <v>0</v>
      </c>
      <c r="I601" s="27" t="str">
        <f>IF(ISBLANK('Modelo de oferta económica'!F601),"Es necesario completar el precio de esta partida, introduciendo un valor en la celda en naranja","")</f>
        <v>Es necesario completar el precio de esta partida, introduciendo un valor en la celda en naranja</v>
      </c>
    </row>
    <row r="602" spans="2:10" ht="24.6" customHeight="1" thickBot="1" x14ac:dyDescent="0.35">
      <c r="B602" s="71" t="s">
        <v>395</v>
      </c>
      <c r="C602" s="72"/>
      <c r="D602" s="72"/>
      <c r="E602" s="72"/>
      <c r="F602" s="72"/>
      <c r="G602" s="72"/>
      <c r="H602" s="73"/>
    </row>
    <row r="603" spans="2:10" ht="9.9" customHeight="1" thickBot="1" x14ac:dyDescent="0.35">
      <c r="E603"/>
      <c r="F603" s="10"/>
      <c r="G603"/>
      <c r="H603" s="1"/>
    </row>
    <row r="604" spans="2:10" ht="15.75" customHeight="1" thickBot="1" x14ac:dyDescent="0.35">
      <c r="B604" s="67" t="s">
        <v>1</v>
      </c>
      <c r="C604" s="68"/>
      <c r="D604" s="68"/>
      <c r="E604" s="68"/>
      <c r="F604" s="11" t="s">
        <v>2</v>
      </c>
      <c r="G604" s="2" t="s">
        <v>3</v>
      </c>
      <c r="H604" s="2" t="s">
        <v>4</v>
      </c>
      <c r="I604" s="25"/>
      <c r="J604" s="26">
        <f>ROUND(F605,2)</f>
        <v>0</v>
      </c>
    </row>
    <row r="605" spans="2:10" ht="15" thickBot="1" x14ac:dyDescent="0.35">
      <c r="B605" s="41">
        <v>131</v>
      </c>
      <c r="C605" s="3" t="s">
        <v>5</v>
      </c>
      <c r="D605" s="57" t="s">
        <v>393</v>
      </c>
      <c r="E605" s="70"/>
      <c r="F605" s="23"/>
      <c r="G605" s="6">
        <v>150</v>
      </c>
      <c r="H605" s="5">
        <f>ROUND(J604*G605,2)</f>
        <v>0</v>
      </c>
      <c r="I605" s="27" t="str">
        <f>IF(ISBLANK('Modelo de oferta económica'!F605),"Es necesario completar el precio de esta partida, introduciendo un valor en la celda en naranja","")</f>
        <v>Es necesario completar el precio de esta partida, introduciendo un valor en la celda en naranja</v>
      </c>
    </row>
    <row r="606" spans="2:10" ht="24.75" customHeight="1" thickBot="1" x14ac:dyDescent="0.35">
      <c r="B606" s="71" t="s">
        <v>394</v>
      </c>
      <c r="C606" s="72"/>
      <c r="D606" s="72"/>
      <c r="E606" s="72"/>
      <c r="F606" s="72"/>
      <c r="G606" s="72"/>
      <c r="H606" s="73"/>
    </row>
    <row r="607" spans="2:10" s="9" customFormat="1" ht="15" thickBot="1" x14ac:dyDescent="0.35"/>
    <row r="608" spans="2:10" ht="15" thickBot="1" x14ac:dyDescent="0.35">
      <c r="B608" s="62" t="s">
        <v>403</v>
      </c>
      <c r="C608" s="63"/>
      <c r="D608" s="64" t="s">
        <v>404</v>
      </c>
      <c r="E608" s="65"/>
      <c r="F608" s="65"/>
      <c r="G608" s="66"/>
      <c r="H608" s="8">
        <f>+H611+H615+H619+H623+H627+H631+H635+H639+H643+H647+H651+H655+H659+H663+H667</f>
        <v>0</v>
      </c>
      <c r="I608" s="24">
        <f xml:space="preserve"> COUNTIF(I611:I616,"Es necesario completar el precio de esta partida, introduciendo un valor en la celda en naranja")</f>
        <v>2</v>
      </c>
    </row>
    <row r="609" spans="2:10" ht="9.9" customHeight="1" thickBot="1" x14ac:dyDescent="0.35">
      <c r="E609"/>
      <c r="F609" s="10"/>
      <c r="G609"/>
      <c r="H609" s="1"/>
    </row>
    <row r="610" spans="2:10" ht="15.75" customHeight="1" thickBot="1" x14ac:dyDescent="0.35">
      <c r="B610" s="67" t="s">
        <v>1</v>
      </c>
      <c r="C610" s="68"/>
      <c r="D610" s="68"/>
      <c r="E610" s="69"/>
      <c r="F610" s="11" t="s">
        <v>2</v>
      </c>
      <c r="G610" s="2" t="s">
        <v>3</v>
      </c>
      <c r="H610" s="2" t="s">
        <v>4</v>
      </c>
      <c r="I610" s="25"/>
      <c r="J610" s="26">
        <f>ROUND(F611,2)</f>
        <v>0</v>
      </c>
    </row>
    <row r="611" spans="2:10" ht="15" thickBot="1" x14ac:dyDescent="0.35">
      <c r="B611" s="41">
        <v>132</v>
      </c>
      <c r="C611" s="3" t="s">
        <v>6</v>
      </c>
      <c r="D611" s="57" t="s">
        <v>405</v>
      </c>
      <c r="E611" s="58"/>
      <c r="F611" s="23"/>
      <c r="G611" s="6">
        <v>2</v>
      </c>
      <c r="H611" s="5">
        <f>ROUND(J610*G611,2)</f>
        <v>0</v>
      </c>
      <c r="I611" s="27" t="str">
        <f>IF(ISBLANK('Modelo de oferta económica'!F611),"Es necesario completar el precio de esta partida, introduciendo un valor en la celda en naranja","")</f>
        <v>Es necesario completar el precio de esta partida, introduciendo un valor en la celda en naranja</v>
      </c>
    </row>
    <row r="612" spans="2:10" ht="15" thickBot="1" x14ac:dyDescent="0.35">
      <c r="B612" s="59" t="s">
        <v>406</v>
      </c>
      <c r="C612" s="60"/>
      <c r="D612" s="60"/>
      <c r="E612" s="60"/>
      <c r="F612" s="60"/>
      <c r="G612" s="60"/>
      <c r="H612" s="61"/>
    </row>
    <row r="613" spans="2:10" ht="9.9" customHeight="1" thickBot="1" x14ac:dyDescent="0.35">
      <c r="E613"/>
      <c r="F613" s="10"/>
      <c r="G613"/>
      <c r="H613" s="1"/>
    </row>
    <row r="614" spans="2:10" ht="15.75" customHeight="1" thickBot="1" x14ac:dyDescent="0.35">
      <c r="B614" s="67" t="s">
        <v>1</v>
      </c>
      <c r="C614" s="68"/>
      <c r="D614" s="68"/>
      <c r="E614" s="69"/>
      <c r="F614" s="11" t="s">
        <v>2</v>
      </c>
      <c r="G614" s="2" t="s">
        <v>3</v>
      </c>
      <c r="H614" s="2" t="s">
        <v>4</v>
      </c>
      <c r="I614" s="25"/>
      <c r="J614" s="26">
        <f>ROUND(F615,2)</f>
        <v>0</v>
      </c>
    </row>
    <row r="615" spans="2:10" ht="15" thickBot="1" x14ac:dyDescent="0.35">
      <c r="B615" s="41">
        <v>133</v>
      </c>
      <c r="C615" s="3" t="s">
        <v>6</v>
      </c>
      <c r="D615" s="57" t="s">
        <v>407</v>
      </c>
      <c r="E615" s="58"/>
      <c r="F615" s="23"/>
      <c r="G615" s="6">
        <v>1</v>
      </c>
      <c r="H615" s="5">
        <f>ROUND(J614*G615,2)</f>
        <v>0</v>
      </c>
      <c r="I615" s="27" t="str">
        <f>IF(ISBLANK('Modelo de oferta económica'!F615),"Es necesario completar el precio de esta partida, introduciendo un valor en la celda en naranja","")</f>
        <v>Es necesario completar el precio de esta partida, introduciendo un valor en la celda en naranja</v>
      </c>
    </row>
    <row r="616" spans="2:10" ht="15" thickBot="1" x14ac:dyDescent="0.35">
      <c r="B616" s="59" t="s">
        <v>408</v>
      </c>
      <c r="C616" s="60"/>
      <c r="D616" s="60"/>
      <c r="E616" s="60"/>
      <c r="F616" s="60"/>
      <c r="G616" s="60"/>
      <c r="H616" s="61"/>
    </row>
    <row r="617" spans="2:10" ht="9.9" customHeight="1" thickBot="1" x14ac:dyDescent="0.35">
      <c r="E617"/>
      <c r="F617" s="10"/>
      <c r="G617"/>
      <c r="H617" s="1"/>
    </row>
    <row r="618" spans="2:10" ht="15.75" customHeight="1" thickBot="1" x14ac:dyDescent="0.35">
      <c r="B618" s="67" t="s">
        <v>1</v>
      </c>
      <c r="C618" s="68"/>
      <c r="D618" s="68"/>
      <c r="E618" s="68"/>
      <c r="F618" s="11" t="s">
        <v>2</v>
      </c>
      <c r="G618" s="2" t="s">
        <v>3</v>
      </c>
      <c r="H618" s="2" t="s">
        <v>4</v>
      </c>
      <c r="I618" s="25"/>
      <c r="J618" s="26">
        <f>ROUND(F619,2)</f>
        <v>0</v>
      </c>
    </row>
    <row r="619" spans="2:10" ht="15" thickBot="1" x14ac:dyDescent="0.35">
      <c r="B619" s="41">
        <v>134</v>
      </c>
      <c r="C619" s="3" t="s">
        <v>6</v>
      </c>
      <c r="D619" s="57" t="s">
        <v>409</v>
      </c>
      <c r="E619" s="70"/>
      <c r="F619" s="23"/>
      <c r="G619" s="48">
        <v>1</v>
      </c>
      <c r="H619" s="5">
        <f>ROUND(J618*G619,2)</f>
        <v>0</v>
      </c>
      <c r="I619" s="27" t="str">
        <f>IF(ISBLANK('Modelo de oferta económica'!F619),"Es necesario completar el precio de esta partida, introduciendo un valor en la celda en naranja","")</f>
        <v>Es necesario completar el precio de esta partida, introduciendo un valor en la celda en naranja</v>
      </c>
    </row>
    <row r="620" spans="2:10" ht="15" thickBot="1" x14ac:dyDescent="0.35">
      <c r="B620" s="71" t="s">
        <v>410</v>
      </c>
      <c r="C620" s="72"/>
      <c r="D620" s="72"/>
      <c r="E620" s="72"/>
      <c r="F620" s="72"/>
      <c r="G620" s="72"/>
      <c r="H620" s="73"/>
    </row>
    <row r="621" spans="2:10" ht="9.9" customHeight="1" thickBot="1" x14ac:dyDescent="0.35">
      <c r="E621"/>
      <c r="F621" s="10"/>
      <c r="G621"/>
      <c r="H621" s="1"/>
    </row>
    <row r="622" spans="2:10" ht="15.75" customHeight="1" thickBot="1" x14ac:dyDescent="0.35">
      <c r="B622" s="67" t="s">
        <v>1</v>
      </c>
      <c r="C622" s="68"/>
      <c r="D622" s="68"/>
      <c r="E622" s="68"/>
      <c r="F622" s="11" t="s">
        <v>2</v>
      </c>
      <c r="G622" s="2" t="s">
        <v>3</v>
      </c>
      <c r="H622" s="2" t="s">
        <v>4</v>
      </c>
      <c r="I622" s="25"/>
      <c r="J622" s="26">
        <f>ROUND(F623,2)</f>
        <v>0</v>
      </c>
    </row>
    <row r="623" spans="2:10" ht="15" thickBot="1" x14ac:dyDescent="0.35">
      <c r="B623" s="41">
        <v>135</v>
      </c>
      <c r="C623" s="3" t="s">
        <v>6</v>
      </c>
      <c r="D623" s="57" t="s">
        <v>412</v>
      </c>
      <c r="E623" s="70"/>
      <c r="F623" s="23"/>
      <c r="G623" s="48">
        <v>2</v>
      </c>
      <c r="H623" s="5">
        <f>ROUND(J622*G623,2)</f>
        <v>0</v>
      </c>
      <c r="I623" s="27" t="str">
        <f>IF(ISBLANK('Modelo de oferta económica'!F623),"Es necesario completar el precio de esta partida, introduciendo un valor en la celda en naranja","")</f>
        <v>Es necesario completar el precio de esta partida, introduciendo un valor en la celda en naranja</v>
      </c>
    </row>
    <row r="624" spans="2:10" ht="15" thickBot="1" x14ac:dyDescent="0.35">
      <c r="B624" s="71" t="s">
        <v>411</v>
      </c>
      <c r="C624" s="72"/>
      <c r="D624" s="72"/>
      <c r="E624" s="72"/>
      <c r="F624" s="72"/>
      <c r="G624" s="72"/>
      <c r="H624" s="73"/>
    </row>
    <row r="625" spans="2:10" ht="9.9" customHeight="1" thickBot="1" x14ac:dyDescent="0.35">
      <c r="E625"/>
      <c r="F625" s="10"/>
      <c r="G625"/>
      <c r="H625" s="1"/>
    </row>
    <row r="626" spans="2:10" ht="15.75" customHeight="1" thickBot="1" x14ac:dyDescent="0.35">
      <c r="B626" s="67" t="s">
        <v>1</v>
      </c>
      <c r="C626" s="68"/>
      <c r="D626" s="68"/>
      <c r="E626" s="68"/>
      <c r="F626" s="11" t="s">
        <v>2</v>
      </c>
      <c r="G626" s="2" t="s">
        <v>3</v>
      </c>
      <c r="H626" s="2" t="s">
        <v>4</v>
      </c>
      <c r="I626" s="25"/>
      <c r="J626" s="26">
        <f>ROUND(F627,2)</f>
        <v>0</v>
      </c>
    </row>
    <row r="627" spans="2:10" ht="15" thickBot="1" x14ac:dyDescent="0.35">
      <c r="B627" s="41">
        <v>136</v>
      </c>
      <c r="C627" s="3" t="s">
        <v>6</v>
      </c>
      <c r="D627" s="57" t="s">
        <v>413</v>
      </c>
      <c r="E627" s="70"/>
      <c r="F627" s="23"/>
      <c r="G627" s="48">
        <v>3</v>
      </c>
      <c r="H627" s="5">
        <f>ROUND(J626*G627,2)</f>
        <v>0</v>
      </c>
      <c r="I627" s="27" t="str">
        <f>IF(ISBLANK('Modelo de oferta económica'!F627),"Es necesario completar el precio de esta partida, introduciendo un valor en la celda en naranja","")</f>
        <v>Es necesario completar el precio de esta partida, introduciendo un valor en la celda en naranja</v>
      </c>
    </row>
    <row r="628" spans="2:10" ht="24" customHeight="1" thickBot="1" x14ac:dyDescent="0.35">
      <c r="B628" s="71" t="s">
        <v>414</v>
      </c>
      <c r="C628" s="72"/>
      <c r="D628" s="72"/>
      <c r="E628" s="72"/>
      <c r="F628" s="72"/>
      <c r="G628" s="72"/>
      <c r="H628" s="73"/>
    </row>
    <row r="629" spans="2:10" ht="9.9" customHeight="1" thickBot="1" x14ac:dyDescent="0.35">
      <c r="E629"/>
      <c r="F629" s="10"/>
      <c r="G629"/>
      <c r="H629" s="1"/>
    </row>
    <row r="630" spans="2:10" ht="15.75" customHeight="1" thickBot="1" x14ac:dyDescent="0.35">
      <c r="B630" s="67" t="s">
        <v>1</v>
      </c>
      <c r="C630" s="68"/>
      <c r="D630" s="68"/>
      <c r="E630" s="68"/>
      <c r="F630" s="11" t="s">
        <v>2</v>
      </c>
      <c r="G630" s="2" t="s">
        <v>3</v>
      </c>
      <c r="H630" s="2" t="s">
        <v>4</v>
      </c>
      <c r="I630" s="25"/>
      <c r="J630" s="26">
        <f>ROUND(F631,2)</f>
        <v>0</v>
      </c>
    </row>
    <row r="631" spans="2:10" ht="15" thickBot="1" x14ac:dyDescent="0.35">
      <c r="B631" s="41">
        <v>137</v>
      </c>
      <c r="C631" s="3" t="s">
        <v>6</v>
      </c>
      <c r="D631" s="57" t="s">
        <v>415</v>
      </c>
      <c r="E631" s="70"/>
      <c r="F631" s="23"/>
      <c r="G631" s="45">
        <v>2</v>
      </c>
      <c r="H631" s="5">
        <f>ROUND(J630*G631,2)</f>
        <v>0</v>
      </c>
      <c r="I631" s="27" t="str">
        <f>IF(ISBLANK('Modelo de oferta económica'!F631),"Es necesario completar el precio de esta partida, introduciendo un valor en la celda en naranja","")</f>
        <v>Es necesario completar el precio de esta partida, introduciendo un valor en la celda en naranja</v>
      </c>
    </row>
    <row r="632" spans="2:10" ht="15" thickBot="1" x14ac:dyDescent="0.35">
      <c r="B632" s="71" t="s">
        <v>416</v>
      </c>
      <c r="C632" s="72"/>
      <c r="D632" s="72"/>
      <c r="E632" s="72"/>
      <c r="F632" s="72"/>
      <c r="G632" s="72"/>
      <c r="H632" s="73"/>
    </row>
    <row r="633" spans="2:10" ht="9.9" customHeight="1" thickBot="1" x14ac:dyDescent="0.35">
      <c r="E633"/>
      <c r="F633" s="10"/>
      <c r="G633"/>
      <c r="H633" s="1"/>
    </row>
    <row r="634" spans="2:10" ht="15.75" customHeight="1" thickBot="1" x14ac:dyDescent="0.35">
      <c r="B634" s="67" t="s">
        <v>1</v>
      </c>
      <c r="C634" s="68"/>
      <c r="D634" s="68"/>
      <c r="E634" s="68"/>
      <c r="F634" s="11" t="s">
        <v>2</v>
      </c>
      <c r="G634" s="2" t="s">
        <v>3</v>
      </c>
      <c r="H634" s="2" t="s">
        <v>4</v>
      </c>
      <c r="I634" s="25"/>
      <c r="J634" s="26">
        <f>ROUND(F635,2)</f>
        <v>0</v>
      </c>
    </row>
    <row r="635" spans="2:10" ht="15" thickBot="1" x14ac:dyDescent="0.35">
      <c r="B635" s="41">
        <v>138</v>
      </c>
      <c r="C635" s="3" t="s">
        <v>6</v>
      </c>
      <c r="D635" s="57" t="s">
        <v>417</v>
      </c>
      <c r="E635" s="70"/>
      <c r="F635" s="23"/>
      <c r="G635" s="6">
        <v>4</v>
      </c>
      <c r="H635" s="5">
        <f>ROUND(J634*G635,2)</f>
        <v>0</v>
      </c>
      <c r="I635" s="27" t="str">
        <f>IF(ISBLANK('Modelo de oferta económica'!F635),"Es necesario completar el precio de esta partida, introduciendo un valor en la celda en naranja","")</f>
        <v>Es necesario completar el precio de esta partida, introduciendo un valor en la celda en naranja</v>
      </c>
    </row>
    <row r="636" spans="2:10" ht="15" thickBot="1" x14ac:dyDescent="0.35">
      <c r="B636" s="71" t="s">
        <v>418</v>
      </c>
      <c r="C636" s="72"/>
      <c r="D636" s="72"/>
      <c r="E636" s="72"/>
      <c r="F636" s="72"/>
      <c r="G636" s="72"/>
      <c r="H636" s="73"/>
    </row>
    <row r="637" spans="2:10" ht="9.9" customHeight="1" thickBot="1" x14ac:dyDescent="0.35">
      <c r="E637"/>
      <c r="F637" s="10"/>
      <c r="G637"/>
      <c r="H637" s="1"/>
    </row>
    <row r="638" spans="2:10" ht="15.75" customHeight="1" thickBot="1" x14ac:dyDescent="0.35">
      <c r="B638" s="67" t="s">
        <v>1</v>
      </c>
      <c r="C638" s="68"/>
      <c r="D638" s="68"/>
      <c r="E638" s="68"/>
      <c r="F638" s="11" t="s">
        <v>2</v>
      </c>
      <c r="G638" s="2" t="s">
        <v>3</v>
      </c>
      <c r="H638" s="2" t="s">
        <v>4</v>
      </c>
      <c r="I638" s="25"/>
      <c r="J638" s="26">
        <f>ROUND(F639,2)</f>
        <v>0</v>
      </c>
    </row>
    <row r="639" spans="2:10" ht="15" thickBot="1" x14ac:dyDescent="0.35">
      <c r="B639" s="41">
        <v>139</v>
      </c>
      <c r="C639" s="3" t="s">
        <v>5</v>
      </c>
      <c r="D639" s="57" t="s">
        <v>419</v>
      </c>
      <c r="E639" s="70"/>
      <c r="F639" s="23"/>
      <c r="G639" s="45">
        <v>60</v>
      </c>
      <c r="H639" s="5">
        <f>ROUND(J638*G639,2)</f>
        <v>0</v>
      </c>
      <c r="I639" s="27" t="str">
        <f>IF(ISBLANK('Modelo de oferta económica'!F639),"Es necesario completar el precio de esta partida, introduciendo un valor en la celda en naranja","")</f>
        <v>Es necesario completar el precio de esta partida, introduciendo un valor en la celda en naranja</v>
      </c>
    </row>
    <row r="640" spans="2:10" ht="15" thickBot="1" x14ac:dyDescent="0.35">
      <c r="B640" s="71" t="s">
        <v>490</v>
      </c>
      <c r="C640" s="72"/>
      <c r="D640" s="72"/>
      <c r="E640" s="72"/>
      <c r="F640" s="72"/>
      <c r="G640" s="72"/>
      <c r="H640" s="73"/>
    </row>
    <row r="641" spans="2:10" ht="9.9" customHeight="1" thickBot="1" x14ac:dyDescent="0.35">
      <c r="E641"/>
      <c r="F641" s="10"/>
      <c r="G641"/>
      <c r="H641" s="1"/>
    </row>
    <row r="642" spans="2:10" ht="15.75" customHeight="1" thickBot="1" x14ac:dyDescent="0.35">
      <c r="B642" s="67" t="s">
        <v>1</v>
      </c>
      <c r="C642" s="68"/>
      <c r="D642" s="68"/>
      <c r="E642" s="68"/>
      <c r="F642" s="11" t="s">
        <v>2</v>
      </c>
      <c r="G642" s="2" t="s">
        <v>3</v>
      </c>
      <c r="H642" s="2" t="s">
        <v>4</v>
      </c>
      <c r="I642" s="25"/>
      <c r="J642" s="26">
        <f>ROUND(F643,2)</f>
        <v>0</v>
      </c>
    </row>
    <row r="643" spans="2:10" ht="15" thickBot="1" x14ac:dyDescent="0.35">
      <c r="B643" s="41">
        <v>140</v>
      </c>
      <c r="C643" s="3" t="s">
        <v>5</v>
      </c>
      <c r="D643" s="57" t="s">
        <v>420</v>
      </c>
      <c r="E643" s="70"/>
      <c r="F643" s="23"/>
      <c r="G643" s="6">
        <v>46</v>
      </c>
      <c r="H643" s="5">
        <f>ROUND(J642*G643,2)</f>
        <v>0</v>
      </c>
      <c r="I643" s="27" t="str">
        <f>IF(ISBLANK('Modelo de oferta económica'!F643),"Es necesario completar el precio de esta partida, introduciendo un valor en la celda en naranja","")</f>
        <v>Es necesario completar el precio de esta partida, introduciendo un valor en la celda en naranja</v>
      </c>
    </row>
    <row r="644" spans="2:10" ht="15" thickBot="1" x14ac:dyDescent="0.35">
      <c r="B644" s="71" t="s">
        <v>491</v>
      </c>
      <c r="C644" s="72"/>
      <c r="D644" s="72"/>
      <c r="E644" s="72"/>
      <c r="F644" s="72"/>
      <c r="G644" s="72"/>
      <c r="H644" s="73"/>
    </row>
    <row r="645" spans="2:10" ht="9.9" customHeight="1" thickBot="1" x14ac:dyDescent="0.35">
      <c r="E645"/>
      <c r="F645" s="10"/>
      <c r="G645"/>
      <c r="H645" s="1"/>
    </row>
    <row r="646" spans="2:10" ht="15.75" customHeight="1" thickBot="1" x14ac:dyDescent="0.35">
      <c r="B646" s="67" t="s">
        <v>1</v>
      </c>
      <c r="C646" s="68"/>
      <c r="D646" s="68"/>
      <c r="E646" s="69"/>
      <c r="F646" s="11" t="s">
        <v>2</v>
      </c>
      <c r="G646" s="2" t="s">
        <v>3</v>
      </c>
      <c r="H646" s="2" t="s">
        <v>4</v>
      </c>
      <c r="I646" s="25"/>
      <c r="J646" s="26">
        <f>ROUND(F647,2)</f>
        <v>0</v>
      </c>
    </row>
    <row r="647" spans="2:10" ht="15" thickBot="1" x14ac:dyDescent="0.35">
      <c r="B647" s="41">
        <v>141</v>
      </c>
      <c r="C647" s="3" t="s">
        <v>5</v>
      </c>
      <c r="D647" s="57" t="s">
        <v>421</v>
      </c>
      <c r="E647" s="70"/>
      <c r="F647" s="23"/>
      <c r="G647" s="6">
        <v>40</v>
      </c>
      <c r="H647" s="5">
        <f>ROUND(J646*G647,2)</f>
        <v>0</v>
      </c>
      <c r="I647" s="27" t="str">
        <f>IF(ISBLANK('Modelo de oferta económica'!F647),"Es necesario completar el precio de esta partida, introduciendo un valor en la celda en naranja","")</f>
        <v>Es necesario completar el precio de esta partida, introduciendo un valor en la celda en naranja</v>
      </c>
    </row>
    <row r="648" spans="2:10" ht="15" thickBot="1" x14ac:dyDescent="0.35">
      <c r="B648" s="59" t="s">
        <v>492</v>
      </c>
      <c r="C648" s="60"/>
      <c r="D648" s="60"/>
      <c r="E648" s="60"/>
      <c r="F648" s="60"/>
      <c r="G648" s="60"/>
      <c r="H648" s="61"/>
    </row>
    <row r="649" spans="2:10" ht="9.9" customHeight="1" thickBot="1" x14ac:dyDescent="0.35">
      <c r="E649"/>
      <c r="F649" s="10"/>
      <c r="G649"/>
      <c r="H649" s="1"/>
    </row>
    <row r="650" spans="2:10" ht="15.75" customHeight="1" thickBot="1" x14ac:dyDescent="0.35">
      <c r="B650" s="67" t="s">
        <v>1</v>
      </c>
      <c r="C650" s="68"/>
      <c r="D650" s="68"/>
      <c r="E650" s="69"/>
      <c r="F650" s="11" t="s">
        <v>2</v>
      </c>
      <c r="G650" s="2" t="s">
        <v>3</v>
      </c>
      <c r="H650" s="2" t="s">
        <v>4</v>
      </c>
      <c r="I650" s="25"/>
      <c r="J650" s="26">
        <f>ROUND(F651,2)</f>
        <v>0</v>
      </c>
    </row>
    <row r="651" spans="2:10" ht="15" thickBot="1" x14ac:dyDescent="0.35">
      <c r="B651" s="41">
        <v>142</v>
      </c>
      <c r="C651" s="3" t="s">
        <v>5</v>
      </c>
      <c r="D651" s="57" t="s">
        <v>422</v>
      </c>
      <c r="E651" s="58"/>
      <c r="F651" s="23"/>
      <c r="G651" s="6">
        <v>200</v>
      </c>
      <c r="H651" s="5">
        <f>ROUND(J650*G651,2)</f>
        <v>0</v>
      </c>
      <c r="I651" s="27" t="str">
        <f>IF(ISBLANK('Modelo de oferta económica'!F651),"Es necesario completar el precio de esta partida, introduciendo un valor en la celda en naranja","")</f>
        <v>Es necesario completar el precio de esta partida, introduciendo un valor en la celda en naranja</v>
      </c>
    </row>
    <row r="652" spans="2:10" ht="24.6" customHeight="1" thickBot="1" x14ac:dyDescent="0.35">
      <c r="B652" s="59" t="s">
        <v>423</v>
      </c>
      <c r="C652" s="60"/>
      <c r="D652" s="60"/>
      <c r="E652" s="60"/>
      <c r="F652" s="60"/>
      <c r="G652" s="60"/>
      <c r="H652" s="61"/>
    </row>
    <row r="653" spans="2:10" ht="9.9" customHeight="1" thickBot="1" x14ac:dyDescent="0.35">
      <c r="E653"/>
      <c r="F653" s="10"/>
      <c r="G653"/>
      <c r="H653" s="1"/>
    </row>
    <row r="654" spans="2:10" ht="15.75" customHeight="1" thickBot="1" x14ac:dyDescent="0.35">
      <c r="B654" s="67" t="s">
        <v>1</v>
      </c>
      <c r="C654" s="68"/>
      <c r="D654" s="68"/>
      <c r="E654" s="68"/>
      <c r="F654" s="11" t="s">
        <v>2</v>
      </c>
      <c r="G654" s="2" t="s">
        <v>3</v>
      </c>
      <c r="H654" s="2" t="s">
        <v>4</v>
      </c>
      <c r="I654" s="25"/>
      <c r="J654" s="26">
        <f>ROUND(F655,2)</f>
        <v>0</v>
      </c>
    </row>
    <row r="655" spans="2:10" ht="15" thickBot="1" x14ac:dyDescent="0.35">
      <c r="B655" s="41">
        <v>143</v>
      </c>
      <c r="C655" s="3" t="s">
        <v>5</v>
      </c>
      <c r="D655" s="57" t="s">
        <v>424</v>
      </c>
      <c r="E655" s="70"/>
      <c r="F655" s="23"/>
      <c r="G655" s="5">
        <v>25</v>
      </c>
      <c r="H655" s="5">
        <f>ROUND(J654*G655,2)</f>
        <v>0</v>
      </c>
      <c r="I655" s="27" t="str">
        <f>IF(ISBLANK('Modelo de oferta económica'!F655),"Es necesario completar el precio de esta partida, introduciendo un valor en la celda en naranja","")</f>
        <v>Es necesario completar el precio de esta partida, introduciendo un valor en la celda en naranja</v>
      </c>
    </row>
    <row r="656" spans="2:10" ht="27.6" customHeight="1" thickBot="1" x14ac:dyDescent="0.35">
      <c r="B656" s="71" t="s">
        <v>425</v>
      </c>
      <c r="C656" s="72"/>
      <c r="D656" s="72"/>
      <c r="E656" s="72"/>
      <c r="F656" s="72"/>
      <c r="G656" s="72"/>
      <c r="H656" s="73"/>
    </row>
    <row r="657" spans="2:10" ht="9.9" customHeight="1" thickBot="1" x14ac:dyDescent="0.35">
      <c r="E657"/>
      <c r="F657" s="10"/>
      <c r="G657"/>
      <c r="H657" s="1"/>
    </row>
    <row r="658" spans="2:10" ht="15.75" customHeight="1" thickBot="1" x14ac:dyDescent="0.35">
      <c r="B658" s="67" t="s">
        <v>1</v>
      </c>
      <c r="C658" s="68"/>
      <c r="D658" s="68"/>
      <c r="E658" s="68"/>
      <c r="F658" s="11" t="s">
        <v>2</v>
      </c>
      <c r="G658" s="2" t="s">
        <v>3</v>
      </c>
      <c r="H658" s="2" t="s">
        <v>4</v>
      </c>
      <c r="I658" s="25"/>
      <c r="J658" s="26">
        <f>ROUND(F659,2)</f>
        <v>0</v>
      </c>
    </row>
    <row r="659" spans="2:10" ht="15" thickBot="1" x14ac:dyDescent="0.35">
      <c r="B659" s="41">
        <v>144</v>
      </c>
      <c r="C659" s="3" t="s">
        <v>6</v>
      </c>
      <c r="D659" s="57" t="s">
        <v>426</v>
      </c>
      <c r="E659" s="70"/>
      <c r="F659" s="23"/>
      <c r="G659" s="5">
        <v>2</v>
      </c>
      <c r="H659" s="5">
        <f>ROUND(J658*G659,2)</f>
        <v>0</v>
      </c>
      <c r="I659" s="27" t="str">
        <f>IF(ISBLANK('Modelo de oferta económica'!F659),"Es necesario completar el precio de esta partida, introduciendo un valor en la celda en naranja","")</f>
        <v>Es necesario completar el precio de esta partida, introduciendo un valor en la celda en naranja</v>
      </c>
    </row>
    <row r="660" spans="2:10" ht="15" thickBot="1" x14ac:dyDescent="0.35">
      <c r="B660" s="71" t="s">
        <v>427</v>
      </c>
      <c r="C660" s="72"/>
      <c r="D660" s="72"/>
      <c r="E660" s="72"/>
      <c r="F660" s="72"/>
      <c r="G660" s="72"/>
      <c r="H660" s="73"/>
    </row>
    <row r="661" spans="2:10" ht="9.9" customHeight="1" thickBot="1" x14ac:dyDescent="0.35">
      <c r="E661"/>
      <c r="F661" s="10"/>
      <c r="G661"/>
      <c r="H661" s="1"/>
    </row>
    <row r="662" spans="2:10" ht="15.75" customHeight="1" thickBot="1" x14ac:dyDescent="0.35">
      <c r="B662" s="67" t="s">
        <v>1</v>
      </c>
      <c r="C662" s="68"/>
      <c r="D662" s="68"/>
      <c r="E662" s="68"/>
      <c r="F662" s="11" t="s">
        <v>2</v>
      </c>
      <c r="G662" s="2" t="s">
        <v>3</v>
      </c>
      <c r="H662" s="2" t="s">
        <v>4</v>
      </c>
      <c r="I662" s="25"/>
      <c r="J662" s="26">
        <f>ROUND(F663,2)</f>
        <v>0</v>
      </c>
    </row>
    <row r="663" spans="2:10" ht="15" thickBot="1" x14ac:dyDescent="0.35">
      <c r="B663" s="41">
        <v>145</v>
      </c>
      <c r="C663" s="3" t="s">
        <v>6</v>
      </c>
      <c r="D663" s="57" t="s">
        <v>428</v>
      </c>
      <c r="E663" s="70"/>
      <c r="F663" s="23"/>
      <c r="G663" s="5">
        <v>2</v>
      </c>
      <c r="H663" s="5">
        <f>ROUND(J662*G663,2)</f>
        <v>0</v>
      </c>
      <c r="I663" s="27" t="str">
        <f>IF(ISBLANK('Modelo de oferta económica'!F663),"Es necesario completar el precio de esta partida, introduciendo un valor en la celda en naranja","")</f>
        <v>Es necesario completar el precio de esta partida, introduciendo un valor en la celda en naranja</v>
      </c>
    </row>
    <row r="664" spans="2:10" ht="15" thickBot="1" x14ac:dyDescent="0.35">
      <c r="B664" s="71" t="s">
        <v>429</v>
      </c>
      <c r="C664" s="72"/>
      <c r="D664" s="72"/>
      <c r="E664" s="72"/>
      <c r="F664" s="72"/>
      <c r="G664" s="72"/>
      <c r="H664" s="73"/>
    </row>
    <row r="665" spans="2:10" ht="9.9" customHeight="1" thickBot="1" x14ac:dyDescent="0.35">
      <c r="E665"/>
      <c r="F665" s="10"/>
      <c r="G665"/>
      <c r="H665" s="1"/>
    </row>
    <row r="666" spans="2:10" ht="15.75" customHeight="1" thickBot="1" x14ac:dyDescent="0.35">
      <c r="B666" s="67" t="s">
        <v>1</v>
      </c>
      <c r="C666" s="68"/>
      <c r="D666" s="68"/>
      <c r="E666" s="68"/>
      <c r="F666" s="11" t="s">
        <v>2</v>
      </c>
      <c r="G666" s="2" t="s">
        <v>3</v>
      </c>
      <c r="H666" s="2" t="s">
        <v>4</v>
      </c>
      <c r="I666" s="25"/>
      <c r="J666" s="26">
        <f>ROUND(F667,2)</f>
        <v>0</v>
      </c>
    </row>
    <row r="667" spans="2:10" ht="15" thickBot="1" x14ac:dyDescent="0.35">
      <c r="B667" s="41">
        <v>146</v>
      </c>
      <c r="C667" s="3" t="s">
        <v>6</v>
      </c>
      <c r="D667" s="57" t="s">
        <v>430</v>
      </c>
      <c r="E667" s="70"/>
      <c r="F667" s="23"/>
      <c r="G667" s="49">
        <v>1</v>
      </c>
      <c r="H667" s="5">
        <f>ROUND(J666*G667,2)</f>
        <v>0</v>
      </c>
      <c r="I667" s="27" t="str">
        <f>IF(ISBLANK('Modelo de oferta económica'!F667),"Es necesario completar el precio de esta partida, introduciendo un valor en la celda en naranja","")</f>
        <v>Es necesario completar el precio de esta partida, introduciendo un valor en la celda en naranja</v>
      </c>
    </row>
    <row r="668" spans="2:10" ht="15" thickBot="1" x14ac:dyDescent="0.35">
      <c r="B668" s="71" t="s">
        <v>431</v>
      </c>
      <c r="C668" s="72"/>
      <c r="D668" s="72"/>
      <c r="E668" s="72"/>
      <c r="F668" s="72"/>
      <c r="G668" s="72"/>
      <c r="H668" s="73"/>
    </row>
    <row r="669" spans="2:10" ht="9.9" customHeight="1" thickBot="1" x14ac:dyDescent="0.35">
      <c r="E669"/>
      <c r="F669" s="10"/>
      <c r="G669"/>
      <c r="H669" s="1"/>
    </row>
    <row r="670" spans="2:10" ht="15" thickBot="1" x14ac:dyDescent="0.35">
      <c r="B670" s="62" t="s">
        <v>432</v>
      </c>
      <c r="C670" s="63"/>
      <c r="D670" s="64" t="s">
        <v>433</v>
      </c>
      <c r="E670" s="65"/>
      <c r="F670" s="65"/>
      <c r="G670" s="66"/>
      <c r="H670" s="8">
        <f>+H673+H677+H681</f>
        <v>0</v>
      </c>
      <c r="I670" s="24">
        <f xml:space="preserve"> COUNTIF(I673:I678,"Es necesario completar el precio de esta partida, introduciendo un valor en la celda en naranja")</f>
        <v>2</v>
      </c>
    </row>
    <row r="671" spans="2:10" ht="9.9" customHeight="1" thickBot="1" x14ac:dyDescent="0.35">
      <c r="E671"/>
      <c r="F671" s="10"/>
      <c r="G671"/>
      <c r="H671" s="1"/>
    </row>
    <row r="672" spans="2:10" ht="15.75" customHeight="1" thickBot="1" x14ac:dyDescent="0.35">
      <c r="B672" s="67" t="s">
        <v>1</v>
      </c>
      <c r="C672" s="68"/>
      <c r="D672" s="68"/>
      <c r="E672" s="69"/>
      <c r="F672" s="11" t="s">
        <v>2</v>
      </c>
      <c r="G672" s="2" t="s">
        <v>3</v>
      </c>
      <c r="H672" s="2" t="s">
        <v>4</v>
      </c>
      <c r="I672" s="25"/>
      <c r="J672" s="26">
        <f>ROUND(F673,2)</f>
        <v>0</v>
      </c>
    </row>
    <row r="673" spans="2:10" ht="15" thickBot="1" x14ac:dyDescent="0.35">
      <c r="B673" s="41">
        <v>147</v>
      </c>
      <c r="C673" s="3" t="s">
        <v>5</v>
      </c>
      <c r="D673" s="57" t="s">
        <v>435</v>
      </c>
      <c r="E673" s="58"/>
      <c r="F673" s="23"/>
      <c r="G673" s="6">
        <v>100</v>
      </c>
      <c r="H673" s="5">
        <f>ROUND(J672*G673,2)</f>
        <v>0</v>
      </c>
      <c r="I673" s="27" t="str">
        <f>IF(ISBLANK('Modelo de oferta económica'!F673),"Es necesario completar el precio de esta partida, introduciendo un valor en la celda en naranja","")</f>
        <v>Es necesario completar el precio de esta partida, introduciendo un valor en la celda en naranja</v>
      </c>
    </row>
    <row r="674" spans="2:10" ht="15" thickBot="1" x14ac:dyDescent="0.35">
      <c r="B674" s="59" t="s">
        <v>434</v>
      </c>
      <c r="C674" s="60"/>
      <c r="D674" s="60"/>
      <c r="E674" s="60"/>
      <c r="F674" s="60"/>
      <c r="G674" s="60"/>
      <c r="H674" s="61"/>
    </row>
    <row r="675" spans="2:10" ht="9.9" customHeight="1" thickBot="1" x14ac:dyDescent="0.35">
      <c r="E675"/>
      <c r="F675" s="10"/>
      <c r="G675"/>
      <c r="H675" s="1"/>
    </row>
    <row r="676" spans="2:10" ht="15.75" customHeight="1" thickBot="1" x14ac:dyDescent="0.35">
      <c r="B676" s="67" t="s">
        <v>1</v>
      </c>
      <c r="C676" s="68"/>
      <c r="D676" s="68"/>
      <c r="E676" s="69"/>
      <c r="F676" s="11" t="s">
        <v>2</v>
      </c>
      <c r="G676" s="2" t="s">
        <v>3</v>
      </c>
      <c r="H676" s="2" t="s">
        <v>4</v>
      </c>
      <c r="I676" s="25"/>
      <c r="J676" s="26">
        <f>ROUND(F677,2)</f>
        <v>0</v>
      </c>
    </row>
    <row r="677" spans="2:10" ht="15" thickBot="1" x14ac:dyDescent="0.35">
      <c r="B677" s="41">
        <v>148</v>
      </c>
      <c r="C677" s="3" t="s">
        <v>6</v>
      </c>
      <c r="D677" s="57" t="s">
        <v>436</v>
      </c>
      <c r="E677" s="58"/>
      <c r="F677" s="23"/>
      <c r="G677" s="6">
        <v>1</v>
      </c>
      <c r="H677" s="5">
        <f>ROUND(J676*G677,2)</f>
        <v>0</v>
      </c>
      <c r="I677" s="27" t="str">
        <f>IF(ISBLANK('Modelo de oferta económica'!F677),"Es necesario completar el precio de esta partida, introduciendo un valor en la celda en naranja","")</f>
        <v>Es necesario completar el precio de esta partida, introduciendo un valor en la celda en naranja</v>
      </c>
    </row>
    <row r="678" spans="2:10" ht="42.6" customHeight="1" thickBot="1" x14ac:dyDescent="0.35">
      <c r="B678" s="59" t="s">
        <v>437</v>
      </c>
      <c r="C678" s="60"/>
      <c r="D678" s="60"/>
      <c r="E678" s="60"/>
      <c r="F678" s="60"/>
      <c r="G678" s="60"/>
      <c r="H678" s="61"/>
    </row>
    <row r="679" spans="2:10" ht="9.9" customHeight="1" thickBot="1" x14ac:dyDescent="0.35">
      <c r="E679"/>
      <c r="F679" s="10"/>
      <c r="G679"/>
      <c r="H679" s="1"/>
    </row>
    <row r="680" spans="2:10" ht="15.75" customHeight="1" thickBot="1" x14ac:dyDescent="0.35">
      <c r="B680" s="67" t="s">
        <v>1</v>
      </c>
      <c r="C680" s="68"/>
      <c r="D680" s="68"/>
      <c r="E680" s="68"/>
      <c r="F680" s="11" t="s">
        <v>13</v>
      </c>
      <c r="G680" s="2" t="s">
        <v>3</v>
      </c>
      <c r="H680" s="2" t="s">
        <v>4</v>
      </c>
      <c r="I680" s="25"/>
      <c r="J680" s="26">
        <f>ROUND(F681,2)</f>
        <v>0</v>
      </c>
    </row>
    <row r="681" spans="2:10" ht="15" thickBot="1" x14ac:dyDescent="0.35">
      <c r="B681" s="41">
        <v>149</v>
      </c>
      <c r="C681" s="3" t="s">
        <v>47</v>
      </c>
      <c r="D681" s="57" t="s">
        <v>438</v>
      </c>
      <c r="E681" s="70"/>
      <c r="F681" s="23"/>
      <c r="G681" s="52">
        <v>1</v>
      </c>
      <c r="H681" s="5">
        <f>ROUND(J680*G681,2)</f>
        <v>0</v>
      </c>
      <c r="I681" s="27" t="str">
        <f>IF(ISBLANK('Modelo de oferta económica'!F681),"Es necesario completar el precio de esta partida, introduciendo un valor en la celda en naranja","")</f>
        <v>Es necesario completar el precio de esta partida, introduciendo un valor en la celda en naranja</v>
      </c>
    </row>
    <row r="682" spans="2:10" ht="25.2" customHeight="1" thickBot="1" x14ac:dyDescent="0.35">
      <c r="B682" s="71" t="s">
        <v>439</v>
      </c>
      <c r="C682" s="72"/>
      <c r="D682" s="72"/>
      <c r="E682" s="72"/>
      <c r="F682" s="72"/>
      <c r="G682" s="72"/>
      <c r="H682" s="73"/>
    </row>
    <row r="683" spans="2:10" ht="9.9" customHeight="1" thickBot="1" x14ac:dyDescent="0.35">
      <c r="E683"/>
      <c r="F683" s="10"/>
      <c r="G683"/>
      <c r="H683" s="1"/>
    </row>
    <row r="684" spans="2:10" ht="15" thickBot="1" x14ac:dyDescent="0.35">
      <c r="B684" s="62" t="s">
        <v>440</v>
      </c>
      <c r="C684" s="63"/>
      <c r="D684" s="64" t="s">
        <v>441</v>
      </c>
      <c r="E684" s="65"/>
      <c r="F684" s="65"/>
      <c r="G684" s="66"/>
      <c r="H684" s="8">
        <f>+H687+H691+H695+H699+H703+H707+H711+H715</f>
        <v>0</v>
      </c>
      <c r="I684" s="24">
        <f xml:space="preserve"> COUNTIF(I687:I692,"Es necesario completar el precio de esta partida, introduciendo un valor en la celda en naranja")</f>
        <v>2</v>
      </c>
    </row>
    <row r="685" spans="2:10" ht="9.9" customHeight="1" thickBot="1" x14ac:dyDescent="0.35">
      <c r="E685"/>
      <c r="F685" s="10"/>
      <c r="G685"/>
      <c r="H685" s="1"/>
    </row>
    <row r="686" spans="2:10" ht="15.75" customHeight="1" thickBot="1" x14ac:dyDescent="0.35">
      <c r="B686" s="67" t="s">
        <v>1</v>
      </c>
      <c r="C686" s="68"/>
      <c r="D686" s="68"/>
      <c r="E686" s="69"/>
      <c r="F686" s="11" t="s">
        <v>13</v>
      </c>
      <c r="G686" s="2" t="s">
        <v>3</v>
      </c>
      <c r="H686" s="2" t="s">
        <v>4</v>
      </c>
      <c r="I686" s="25"/>
      <c r="J686" s="26">
        <f>ROUND(F687,2)</f>
        <v>0</v>
      </c>
    </row>
    <row r="687" spans="2:10" ht="15" thickBot="1" x14ac:dyDescent="0.35">
      <c r="B687" s="41">
        <v>150</v>
      </c>
      <c r="C687" s="3" t="s">
        <v>47</v>
      </c>
      <c r="D687" s="57" t="s">
        <v>442</v>
      </c>
      <c r="E687" s="58"/>
      <c r="F687" s="23"/>
      <c r="G687" s="3">
        <v>1</v>
      </c>
      <c r="H687" s="5">
        <f>ROUND(J686*G687,2)</f>
        <v>0</v>
      </c>
      <c r="I687" s="27" t="str">
        <f>IF(ISBLANK('Modelo de oferta económica'!F687),"Es necesario completar el precio de esta partida, introduciendo un valor en la celda en naranja","")</f>
        <v>Es necesario completar el precio de esta partida, introduciendo un valor en la celda en naranja</v>
      </c>
    </row>
    <row r="688" spans="2:10" ht="15" thickBot="1" x14ac:dyDescent="0.35">
      <c r="B688" s="59" t="s">
        <v>443</v>
      </c>
      <c r="C688" s="60"/>
      <c r="D688" s="60"/>
      <c r="E688" s="60"/>
      <c r="F688" s="60"/>
      <c r="G688" s="60"/>
      <c r="H688" s="61"/>
    </row>
    <row r="689" spans="2:10" ht="9.9" customHeight="1" thickBot="1" x14ac:dyDescent="0.35">
      <c r="E689"/>
      <c r="F689" s="10"/>
      <c r="G689"/>
      <c r="H689" s="1"/>
    </row>
    <row r="690" spans="2:10" ht="15.75" customHeight="1" thickBot="1" x14ac:dyDescent="0.35">
      <c r="B690" s="67" t="s">
        <v>1</v>
      </c>
      <c r="C690" s="68"/>
      <c r="D690" s="68"/>
      <c r="E690" s="69"/>
      <c r="F690" s="11" t="s">
        <v>13</v>
      </c>
      <c r="G690" s="2" t="s">
        <v>3</v>
      </c>
      <c r="H690" s="2" t="s">
        <v>4</v>
      </c>
      <c r="I690" s="25"/>
      <c r="J690" s="26">
        <f>ROUND(F691,2)</f>
        <v>0</v>
      </c>
    </row>
    <row r="691" spans="2:10" ht="15" thickBot="1" x14ac:dyDescent="0.35">
      <c r="B691" s="41">
        <v>151</v>
      </c>
      <c r="C691" s="3" t="s">
        <v>47</v>
      </c>
      <c r="D691" s="57" t="s">
        <v>444</v>
      </c>
      <c r="E691" s="58"/>
      <c r="F691" s="23"/>
      <c r="G691" s="3">
        <v>1</v>
      </c>
      <c r="H691" s="5">
        <f>ROUND(J690*G691,2)</f>
        <v>0</v>
      </c>
      <c r="I691" s="27" t="str">
        <f>IF(ISBLANK('Modelo de oferta económica'!F691),"Es necesario completar el precio de esta partida, introduciendo un valor en la celda en naranja","")</f>
        <v>Es necesario completar el precio de esta partida, introduciendo un valor en la celda en naranja</v>
      </c>
    </row>
    <row r="692" spans="2:10" ht="15" thickBot="1" x14ac:dyDescent="0.35">
      <c r="B692" s="59" t="s">
        <v>445</v>
      </c>
      <c r="C692" s="60"/>
      <c r="D692" s="60"/>
      <c r="E692" s="60"/>
      <c r="F692" s="60"/>
      <c r="G692" s="60"/>
      <c r="H692" s="61"/>
    </row>
    <row r="693" spans="2:10" ht="9.9" customHeight="1" thickBot="1" x14ac:dyDescent="0.35">
      <c r="E693"/>
      <c r="F693" s="10"/>
      <c r="G693"/>
      <c r="H693" s="1"/>
    </row>
    <row r="694" spans="2:10" ht="15.75" customHeight="1" thickBot="1" x14ac:dyDescent="0.35">
      <c r="B694" s="67" t="s">
        <v>1</v>
      </c>
      <c r="C694" s="68"/>
      <c r="D694" s="68"/>
      <c r="E694" s="68"/>
      <c r="F694" s="11" t="s">
        <v>13</v>
      </c>
      <c r="G694" s="2" t="s">
        <v>3</v>
      </c>
      <c r="H694" s="2" t="s">
        <v>4</v>
      </c>
      <c r="I694" s="25"/>
      <c r="J694" s="26">
        <f>ROUND(F695,2)</f>
        <v>0</v>
      </c>
    </row>
    <row r="695" spans="2:10" ht="15" thickBot="1" x14ac:dyDescent="0.35">
      <c r="B695" s="41">
        <v>152</v>
      </c>
      <c r="C695" s="3" t="s">
        <v>47</v>
      </c>
      <c r="D695" s="57" t="s">
        <v>446</v>
      </c>
      <c r="E695" s="70"/>
      <c r="F695" s="23"/>
      <c r="G695" s="3">
        <v>1</v>
      </c>
      <c r="H695" s="5">
        <f>ROUND(J694*G695,2)</f>
        <v>0</v>
      </c>
      <c r="I695" s="27" t="str">
        <f>IF(ISBLANK('Modelo de oferta económica'!F695),"Es necesario completar el precio de esta partida, introduciendo un valor en la celda en naranja","")</f>
        <v>Es necesario completar el precio de esta partida, introduciendo un valor en la celda en naranja</v>
      </c>
    </row>
    <row r="696" spans="2:10" ht="15" thickBot="1" x14ac:dyDescent="0.35">
      <c r="B696" s="71" t="s">
        <v>447</v>
      </c>
      <c r="C696" s="72"/>
      <c r="D696" s="72"/>
      <c r="E696" s="72"/>
      <c r="F696" s="72"/>
      <c r="G696" s="72"/>
      <c r="H696" s="73"/>
    </row>
    <row r="697" spans="2:10" ht="9.9" customHeight="1" thickBot="1" x14ac:dyDescent="0.35">
      <c r="E697"/>
      <c r="F697" s="10"/>
      <c r="G697"/>
      <c r="H697" s="1"/>
    </row>
    <row r="698" spans="2:10" ht="15.75" customHeight="1" thickBot="1" x14ac:dyDescent="0.35">
      <c r="B698" s="67" t="s">
        <v>1</v>
      </c>
      <c r="C698" s="68"/>
      <c r="D698" s="68"/>
      <c r="E698" s="68"/>
      <c r="F698" s="11" t="s">
        <v>13</v>
      </c>
      <c r="G698" s="2" t="s">
        <v>3</v>
      </c>
      <c r="H698" s="2" t="s">
        <v>4</v>
      </c>
      <c r="I698" s="25"/>
      <c r="J698" s="26">
        <f>ROUND(F699,2)</f>
        <v>0</v>
      </c>
    </row>
    <row r="699" spans="2:10" ht="15" thickBot="1" x14ac:dyDescent="0.35">
      <c r="B699" s="41">
        <v>153</v>
      </c>
      <c r="C699" s="3" t="s">
        <v>47</v>
      </c>
      <c r="D699" s="57" t="s">
        <v>448</v>
      </c>
      <c r="E699" s="70"/>
      <c r="F699" s="23"/>
      <c r="G699" s="3">
        <v>1</v>
      </c>
      <c r="H699" s="5">
        <f>ROUND(J698*G699,2)</f>
        <v>0</v>
      </c>
      <c r="I699" s="27" t="str">
        <f>IF(ISBLANK('Modelo de oferta económica'!F699),"Es necesario completar el precio de esta partida, introduciendo un valor en la celda en naranja","")</f>
        <v>Es necesario completar el precio de esta partida, introduciendo un valor en la celda en naranja</v>
      </c>
    </row>
    <row r="700" spans="2:10" ht="15" thickBot="1" x14ac:dyDescent="0.35">
      <c r="B700" s="71" t="s">
        <v>449</v>
      </c>
      <c r="C700" s="72"/>
      <c r="D700" s="72"/>
      <c r="E700" s="72"/>
      <c r="F700" s="72"/>
      <c r="G700" s="72"/>
      <c r="H700" s="73"/>
    </row>
    <row r="701" spans="2:10" ht="9.9" customHeight="1" thickBot="1" x14ac:dyDescent="0.35">
      <c r="E701"/>
      <c r="F701" s="10"/>
      <c r="G701"/>
      <c r="H701" s="1"/>
    </row>
    <row r="702" spans="2:10" ht="15.75" customHeight="1" thickBot="1" x14ac:dyDescent="0.35">
      <c r="B702" s="67" t="s">
        <v>1</v>
      </c>
      <c r="C702" s="68"/>
      <c r="D702" s="68"/>
      <c r="E702" s="68"/>
      <c r="F702" s="11" t="s">
        <v>13</v>
      </c>
      <c r="G702" s="2" t="s">
        <v>3</v>
      </c>
      <c r="H702" s="2" t="s">
        <v>4</v>
      </c>
      <c r="I702" s="25"/>
      <c r="J702" s="26">
        <f>ROUND(F703,2)</f>
        <v>0</v>
      </c>
    </row>
    <row r="703" spans="2:10" ht="15" thickBot="1" x14ac:dyDescent="0.35">
      <c r="B703" s="41">
        <v>154</v>
      </c>
      <c r="C703" s="3" t="s">
        <v>47</v>
      </c>
      <c r="D703" s="57" t="s">
        <v>450</v>
      </c>
      <c r="E703" s="70"/>
      <c r="F703" s="23"/>
      <c r="G703" s="3">
        <v>1</v>
      </c>
      <c r="H703" s="5">
        <f>ROUND(J702*G703,2)</f>
        <v>0</v>
      </c>
      <c r="I703" s="27" t="str">
        <f>IF(ISBLANK('Modelo de oferta económica'!F703),"Es necesario completar el precio de esta partida, introduciendo un valor en la celda en naranja","")</f>
        <v>Es necesario completar el precio de esta partida, introduciendo un valor en la celda en naranja</v>
      </c>
    </row>
    <row r="704" spans="2:10" ht="15" thickBot="1" x14ac:dyDescent="0.35">
      <c r="B704" s="71" t="s">
        <v>451</v>
      </c>
      <c r="C704" s="72"/>
      <c r="D704" s="72"/>
      <c r="E704" s="72"/>
      <c r="F704" s="72"/>
      <c r="G704" s="72"/>
      <c r="H704" s="73"/>
    </row>
    <row r="705" spans="2:10" ht="9.9" customHeight="1" thickBot="1" x14ac:dyDescent="0.35">
      <c r="E705"/>
      <c r="F705" s="10"/>
      <c r="G705"/>
      <c r="H705" s="1"/>
    </row>
    <row r="706" spans="2:10" ht="15.75" customHeight="1" thickBot="1" x14ac:dyDescent="0.35">
      <c r="B706" s="67" t="s">
        <v>1</v>
      </c>
      <c r="C706" s="68"/>
      <c r="D706" s="68"/>
      <c r="E706" s="68"/>
      <c r="F706" s="11" t="s">
        <v>13</v>
      </c>
      <c r="G706" s="2" t="s">
        <v>3</v>
      </c>
      <c r="H706" s="2" t="s">
        <v>4</v>
      </c>
      <c r="I706" s="25"/>
      <c r="J706" s="26">
        <f>ROUND(F707,2)</f>
        <v>0</v>
      </c>
    </row>
    <row r="707" spans="2:10" ht="15" thickBot="1" x14ac:dyDescent="0.35">
      <c r="B707" s="41">
        <v>155</v>
      </c>
      <c r="C707" s="3" t="s">
        <v>47</v>
      </c>
      <c r="D707" s="57" t="s">
        <v>452</v>
      </c>
      <c r="E707" s="70"/>
      <c r="F707" s="23"/>
      <c r="G707" s="3">
        <v>1</v>
      </c>
      <c r="H707" s="5">
        <f>ROUND(J706*G707,2)</f>
        <v>0</v>
      </c>
      <c r="I707" s="27" t="str">
        <f>IF(ISBLANK('Modelo de oferta económica'!F707),"Es necesario completar el precio de esta partida, introduciendo un valor en la celda en naranja","")</f>
        <v>Es necesario completar el precio de esta partida, introduciendo un valor en la celda en naranja</v>
      </c>
    </row>
    <row r="708" spans="2:10" ht="15" thickBot="1" x14ac:dyDescent="0.35">
      <c r="B708" s="71" t="s">
        <v>451</v>
      </c>
      <c r="C708" s="72"/>
      <c r="D708" s="72"/>
      <c r="E708" s="72"/>
      <c r="F708" s="72"/>
      <c r="G708" s="72"/>
      <c r="H708" s="73"/>
    </row>
    <row r="709" spans="2:10" ht="9.9" customHeight="1" thickBot="1" x14ac:dyDescent="0.35">
      <c r="E709"/>
      <c r="F709" s="10"/>
      <c r="G709"/>
      <c r="H709" s="1"/>
    </row>
    <row r="710" spans="2:10" ht="15.75" customHeight="1" thickBot="1" x14ac:dyDescent="0.35">
      <c r="B710" s="67" t="s">
        <v>1</v>
      </c>
      <c r="C710" s="68"/>
      <c r="D710" s="68"/>
      <c r="E710" s="68"/>
      <c r="F710" s="11" t="s">
        <v>13</v>
      </c>
      <c r="G710" s="2" t="s">
        <v>3</v>
      </c>
      <c r="H710" s="2" t="s">
        <v>4</v>
      </c>
      <c r="I710" s="25"/>
      <c r="J710" s="26">
        <f>ROUND(F711,2)</f>
        <v>0</v>
      </c>
    </row>
    <row r="711" spans="2:10" ht="15" thickBot="1" x14ac:dyDescent="0.35">
      <c r="B711" s="41">
        <v>156</v>
      </c>
      <c r="C711" s="3" t="s">
        <v>47</v>
      </c>
      <c r="D711" s="57" t="s">
        <v>453</v>
      </c>
      <c r="E711" s="70"/>
      <c r="F711" s="23"/>
      <c r="G711" s="3">
        <v>1</v>
      </c>
      <c r="H711" s="5">
        <f>ROUND(J710*G711,2)</f>
        <v>0</v>
      </c>
      <c r="I711" s="27" t="str">
        <f>IF(ISBLANK('Modelo de oferta económica'!F711),"Es necesario completar el precio de esta partida, introduciendo un valor en la celda en naranja","")</f>
        <v>Es necesario completar el precio de esta partida, introduciendo un valor en la celda en naranja</v>
      </c>
    </row>
    <row r="712" spans="2:10" ht="15" thickBot="1" x14ac:dyDescent="0.35">
      <c r="B712" s="71" t="s">
        <v>451</v>
      </c>
      <c r="C712" s="72"/>
      <c r="D712" s="72"/>
      <c r="E712" s="72"/>
      <c r="F712" s="72"/>
      <c r="G712" s="72"/>
      <c r="H712" s="73"/>
    </row>
    <row r="713" spans="2:10" ht="9.9" customHeight="1" thickBot="1" x14ac:dyDescent="0.35">
      <c r="E713"/>
      <c r="F713" s="10"/>
      <c r="G713"/>
      <c r="H713" s="1"/>
    </row>
    <row r="714" spans="2:10" ht="15.75" customHeight="1" thickBot="1" x14ac:dyDescent="0.35">
      <c r="B714" s="67" t="s">
        <v>1</v>
      </c>
      <c r="C714" s="68"/>
      <c r="D714" s="68"/>
      <c r="E714" s="68"/>
      <c r="F714" s="11" t="s">
        <v>13</v>
      </c>
      <c r="G714" s="2" t="s">
        <v>3</v>
      </c>
      <c r="H714" s="2" t="s">
        <v>4</v>
      </c>
      <c r="I714" s="25"/>
      <c r="J714" s="26">
        <f>ROUND(F715,2)</f>
        <v>0</v>
      </c>
    </row>
    <row r="715" spans="2:10" ht="15" thickBot="1" x14ac:dyDescent="0.35">
      <c r="B715" s="41">
        <v>157</v>
      </c>
      <c r="C715" s="3" t="s">
        <v>47</v>
      </c>
      <c r="D715" s="57" t="s">
        <v>454</v>
      </c>
      <c r="E715" s="70"/>
      <c r="F715" s="23"/>
      <c r="G715" s="3">
        <v>1</v>
      </c>
      <c r="H715" s="5">
        <f>ROUND(J714*G715,2)</f>
        <v>0</v>
      </c>
      <c r="I715" s="27" t="str">
        <f>IF(ISBLANK('Modelo de oferta económica'!F715),"Es necesario completar el precio de esta partida, introduciendo un valor en la celda en naranja","")</f>
        <v>Es necesario completar el precio de esta partida, introduciendo un valor en la celda en naranja</v>
      </c>
    </row>
    <row r="716" spans="2:10" ht="15" thickBot="1" x14ac:dyDescent="0.35">
      <c r="B716" s="71" t="s">
        <v>455</v>
      </c>
      <c r="C716" s="72"/>
      <c r="D716" s="72"/>
      <c r="E716" s="72"/>
      <c r="F716" s="72"/>
      <c r="G716" s="72"/>
      <c r="H716" s="73"/>
    </row>
    <row r="717" spans="2:10" ht="9.9" customHeight="1" thickBot="1" x14ac:dyDescent="0.35">
      <c r="E717"/>
      <c r="F717" s="10"/>
      <c r="G717"/>
      <c r="H717" s="1"/>
    </row>
    <row r="718" spans="2:10" ht="15" thickBot="1" x14ac:dyDescent="0.35">
      <c r="B718" s="62" t="s">
        <v>457</v>
      </c>
      <c r="C718" s="63"/>
      <c r="D718" s="64" t="s">
        <v>456</v>
      </c>
      <c r="E718" s="65"/>
      <c r="F718" s="65"/>
      <c r="G718" s="66"/>
      <c r="H718" s="8">
        <f>+H721+H725</f>
        <v>0</v>
      </c>
      <c r="I718" s="24">
        <f xml:space="preserve"> COUNTIF(I721:I726,"Es necesario completar el precio de esta partida, introduciendo un valor en la celda en naranja")</f>
        <v>2</v>
      </c>
    </row>
    <row r="719" spans="2:10" ht="9.9" customHeight="1" thickBot="1" x14ac:dyDescent="0.35">
      <c r="E719"/>
      <c r="F719" s="10"/>
      <c r="G719"/>
      <c r="H719" s="1"/>
    </row>
    <row r="720" spans="2:10" ht="15.75" customHeight="1" thickBot="1" x14ac:dyDescent="0.35">
      <c r="B720" s="67" t="s">
        <v>1</v>
      </c>
      <c r="C720" s="68"/>
      <c r="D720" s="68"/>
      <c r="E720" s="69"/>
      <c r="F720" s="11" t="s">
        <v>13</v>
      </c>
      <c r="G720" s="2" t="s">
        <v>3</v>
      </c>
      <c r="H720" s="2" t="s">
        <v>4</v>
      </c>
      <c r="I720" s="25"/>
      <c r="J720" s="26">
        <f>ROUND(F721,2)</f>
        <v>0</v>
      </c>
    </row>
    <row r="721" spans="2:10" ht="15" thickBot="1" x14ac:dyDescent="0.35">
      <c r="B721" s="41">
        <v>158</v>
      </c>
      <c r="C721" s="3" t="s">
        <v>47</v>
      </c>
      <c r="D721" s="57" t="s">
        <v>458</v>
      </c>
      <c r="E721" s="58"/>
      <c r="F721" s="23"/>
      <c r="G721" s="3">
        <v>1</v>
      </c>
      <c r="H721" s="5">
        <f>ROUND(J720*G721,2)</f>
        <v>0</v>
      </c>
      <c r="I721" s="27" t="str">
        <f>IF(ISBLANK('Modelo de oferta económica'!F721),"Es necesario completar el precio de esta partida, introduciendo un valor en la celda en naranja","")</f>
        <v>Es necesario completar el precio de esta partida, introduciendo un valor en la celda en naranja</v>
      </c>
    </row>
    <row r="722" spans="2:10" ht="26.4" customHeight="1" thickBot="1" x14ac:dyDescent="0.35">
      <c r="B722" s="59" t="s">
        <v>460</v>
      </c>
      <c r="C722" s="60"/>
      <c r="D722" s="60"/>
      <c r="E722" s="60"/>
      <c r="F722" s="60"/>
      <c r="G722" s="60"/>
      <c r="H722" s="61"/>
    </row>
    <row r="723" spans="2:10" ht="9.9" customHeight="1" thickBot="1" x14ac:dyDescent="0.35">
      <c r="E723"/>
      <c r="F723" s="10"/>
      <c r="G723"/>
      <c r="H723" s="1"/>
    </row>
    <row r="724" spans="2:10" ht="15.75" customHeight="1" thickBot="1" x14ac:dyDescent="0.35">
      <c r="B724" s="67" t="s">
        <v>1</v>
      </c>
      <c r="C724" s="68"/>
      <c r="D724" s="68"/>
      <c r="E724" s="69"/>
      <c r="F724" s="11" t="s">
        <v>13</v>
      </c>
      <c r="G724" s="2" t="s">
        <v>3</v>
      </c>
      <c r="H724" s="2" t="s">
        <v>4</v>
      </c>
      <c r="I724" s="25"/>
      <c r="J724" s="26">
        <f>ROUND(F725,2)</f>
        <v>0</v>
      </c>
    </row>
    <row r="725" spans="2:10" ht="15" thickBot="1" x14ac:dyDescent="0.35">
      <c r="B725" s="41">
        <v>159</v>
      </c>
      <c r="C725" s="3" t="s">
        <v>47</v>
      </c>
      <c r="D725" s="57" t="s">
        <v>459</v>
      </c>
      <c r="E725" s="58"/>
      <c r="F725" s="23"/>
      <c r="G725" s="3">
        <v>1</v>
      </c>
      <c r="H725" s="5">
        <f>ROUND(J724*G725,2)</f>
        <v>0</v>
      </c>
      <c r="I725" s="27" t="str">
        <f>IF(ISBLANK('Modelo de oferta económica'!F725),"Es necesario completar el precio de esta partida, introduciendo un valor en la celda en naranja","")</f>
        <v>Es necesario completar el precio de esta partida, introduciendo un valor en la celda en naranja</v>
      </c>
    </row>
    <row r="726" spans="2:10" ht="22.8" customHeight="1" thickBot="1" x14ac:dyDescent="0.35">
      <c r="B726" s="59" t="s">
        <v>461</v>
      </c>
      <c r="C726" s="60"/>
      <c r="D726" s="60"/>
      <c r="E726" s="60"/>
      <c r="F726" s="60"/>
      <c r="G726" s="60"/>
      <c r="H726" s="61"/>
    </row>
    <row r="727" spans="2:10" ht="9.9" customHeight="1" thickBot="1" x14ac:dyDescent="0.35">
      <c r="E727"/>
      <c r="F727" s="10"/>
      <c r="G727"/>
      <c r="H727" s="1"/>
    </row>
    <row r="728" spans="2:10" ht="15" thickBot="1" x14ac:dyDescent="0.35">
      <c r="B728" s="62" t="s">
        <v>462</v>
      </c>
      <c r="C728" s="63"/>
      <c r="D728" s="64" t="s">
        <v>463</v>
      </c>
      <c r="E728" s="65"/>
      <c r="F728" s="65"/>
      <c r="G728" s="66"/>
      <c r="H728" s="8">
        <f>+H731+H735+H739+H743+H747+H751</f>
        <v>0</v>
      </c>
      <c r="I728" s="24">
        <f xml:space="preserve"> COUNTIF(I731:I736,"Es necesario completar el precio de esta partida, introduciendo un valor en la celda en naranja")</f>
        <v>2</v>
      </c>
    </row>
    <row r="729" spans="2:10" ht="9.9" customHeight="1" thickBot="1" x14ac:dyDescent="0.35">
      <c r="E729"/>
      <c r="F729" s="10"/>
      <c r="G729"/>
      <c r="H729" s="1"/>
    </row>
    <row r="730" spans="2:10" ht="15.75" customHeight="1" thickBot="1" x14ac:dyDescent="0.35">
      <c r="B730" s="67" t="s">
        <v>1</v>
      </c>
      <c r="C730" s="68"/>
      <c r="D730" s="68"/>
      <c r="E730" s="69"/>
      <c r="F730" s="11" t="s">
        <v>2</v>
      </c>
      <c r="G730" s="2" t="s">
        <v>3</v>
      </c>
      <c r="H730" s="2" t="s">
        <v>4</v>
      </c>
      <c r="I730" s="25"/>
      <c r="J730" s="26">
        <f>ROUND(F731,2)</f>
        <v>0</v>
      </c>
    </row>
    <row r="731" spans="2:10" ht="15" thickBot="1" x14ac:dyDescent="0.35">
      <c r="B731" s="41">
        <v>160</v>
      </c>
      <c r="C731" s="3" t="s">
        <v>142</v>
      </c>
      <c r="D731" s="57" t="s">
        <v>464</v>
      </c>
      <c r="E731" s="58"/>
      <c r="F731" s="23"/>
      <c r="G731" s="6">
        <v>394.06</v>
      </c>
      <c r="H731" s="5">
        <f>ROUND(J730*G731,2)</f>
        <v>0</v>
      </c>
      <c r="I731" s="27" t="str">
        <f>IF(ISBLANK('Modelo de oferta económica'!F731),"Es necesario completar el precio de esta partida, introduciendo un valor en la celda en naranja","")</f>
        <v>Es necesario completar el precio de esta partida, introduciendo un valor en la celda en naranja</v>
      </c>
    </row>
    <row r="732" spans="2:10" ht="34.799999999999997" customHeight="1" thickBot="1" x14ac:dyDescent="0.35">
      <c r="B732" s="59" t="s">
        <v>465</v>
      </c>
      <c r="C732" s="60"/>
      <c r="D732" s="60"/>
      <c r="E732" s="60"/>
      <c r="F732" s="60"/>
      <c r="G732" s="60"/>
      <c r="H732" s="61"/>
    </row>
    <row r="733" spans="2:10" ht="9.9" customHeight="1" thickBot="1" x14ac:dyDescent="0.35">
      <c r="E733"/>
      <c r="F733" s="10"/>
      <c r="G733"/>
      <c r="H733" s="1"/>
    </row>
    <row r="734" spans="2:10" ht="15.75" customHeight="1" thickBot="1" x14ac:dyDescent="0.35">
      <c r="B734" s="67" t="s">
        <v>1</v>
      </c>
      <c r="C734" s="68"/>
      <c r="D734" s="68"/>
      <c r="E734" s="69"/>
      <c r="F734" s="11" t="s">
        <v>2</v>
      </c>
      <c r="G734" s="2" t="s">
        <v>3</v>
      </c>
      <c r="H734" s="2" t="s">
        <v>4</v>
      </c>
      <c r="I734" s="25"/>
      <c r="J734" s="26">
        <f>ROUND(F735,2)</f>
        <v>0</v>
      </c>
    </row>
    <row r="735" spans="2:10" ht="15" thickBot="1" x14ac:dyDescent="0.35">
      <c r="B735" s="41">
        <v>161</v>
      </c>
      <c r="C735" s="3" t="s">
        <v>142</v>
      </c>
      <c r="D735" s="57" t="s">
        <v>466</v>
      </c>
      <c r="E735" s="58"/>
      <c r="F735" s="23"/>
      <c r="G735" s="6">
        <v>394.06</v>
      </c>
      <c r="H735" s="5">
        <f>ROUND(J734*G735,2)</f>
        <v>0</v>
      </c>
      <c r="I735" s="27" t="str">
        <f>IF(ISBLANK('Modelo de oferta económica'!F735),"Es necesario completar el precio de esta partida, introduciendo un valor en la celda en naranja","")</f>
        <v>Es necesario completar el precio de esta partida, introduciendo un valor en la celda en naranja</v>
      </c>
    </row>
    <row r="736" spans="2:10" ht="25.2" customHeight="1" thickBot="1" x14ac:dyDescent="0.35">
      <c r="B736" s="59" t="s">
        <v>467</v>
      </c>
      <c r="C736" s="60"/>
      <c r="D736" s="60"/>
      <c r="E736" s="60"/>
      <c r="F736" s="60"/>
      <c r="G736" s="60"/>
      <c r="H736" s="61"/>
    </row>
    <row r="737" spans="2:10" ht="9.9" customHeight="1" thickBot="1" x14ac:dyDescent="0.35">
      <c r="E737"/>
      <c r="F737" s="10"/>
      <c r="G737"/>
      <c r="H737" s="1"/>
    </row>
    <row r="738" spans="2:10" ht="15.75" customHeight="1" thickBot="1" x14ac:dyDescent="0.35">
      <c r="B738" s="67" t="s">
        <v>1</v>
      </c>
      <c r="C738" s="68"/>
      <c r="D738" s="68"/>
      <c r="E738" s="68"/>
      <c r="F738" s="11" t="s">
        <v>2</v>
      </c>
      <c r="G738" s="2" t="s">
        <v>3</v>
      </c>
      <c r="H738" s="2" t="s">
        <v>4</v>
      </c>
      <c r="I738" s="25"/>
      <c r="J738" s="26">
        <f>ROUND(F739,2)</f>
        <v>0</v>
      </c>
    </row>
    <row r="739" spans="2:10" ht="15" thickBot="1" x14ac:dyDescent="0.35">
      <c r="B739" s="41">
        <v>162</v>
      </c>
      <c r="C739" s="3" t="s">
        <v>6</v>
      </c>
      <c r="D739" s="57" t="s">
        <v>468</v>
      </c>
      <c r="E739" s="70"/>
      <c r="F739" s="23"/>
      <c r="G739" s="6">
        <v>4</v>
      </c>
      <c r="H739" s="5">
        <f>ROUND(J738*G739,2)</f>
        <v>0</v>
      </c>
      <c r="I739" s="27" t="str">
        <f>IF(ISBLANK('Modelo de oferta económica'!F739),"Es necesario completar el precio de esta partida, introduciendo un valor en la celda en naranja","")</f>
        <v>Es necesario completar el precio de esta partida, introduciendo un valor en la celda en naranja</v>
      </c>
    </row>
    <row r="740" spans="2:10" ht="25.8" customHeight="1" thickBot="1" x14ac:dyDescent="0.35">
      <c r="B740" s="71" t="s">
        <v>469</v>
      </c>
      <c r="C740" s="72"/>
      <c r="D740" s="72"/>
      <c r="E740" s="72"/>
      <c r="F740" s="72"/>
      <c r="G740" s="72"/>
      <c r="H740" s="73"/>
    </row>
    <row r="741" spans="2:10" ht="9.9" customHeight="1" thickBot="1" x14ac:dyDescent="0.35">
      <c r="E741"/>
      <c r="F741" s="10"/>
      <c r="G741"/>
      <c r="H741" s="1"/>
    </row>
    <row r="742" spans="2:10" ht="15.75" customHeight="1" thickBot="1" x14ac:dyDescent="0.35">
      <c r="B742" s="67" t="s">
        <v>1</v>
      </c>
      <c r="C742" s="68"/>
      <c r="D742" s="68"/>
      <c r="E742" s="68"/>
      <c r="F742" s="11" t="s">
        <v>2</v>
      </c>
      <c r="G742" s="2" t="s">
        <v>3</v>
      </c>
      <c r="H742" s="2" t="s">
        <v>4</v>
      </c>
      <c r="I742" s="25"/>
      <c r="J742" s="26">
        <f>ROUND(F743,2)</f>
        <v>0</v>
      </c>
    </row>
    <row r="743" spans="2:10" ht="15" thickBot="1" x14ac:dyDescent="0.35">
      <c r="B743" s="41">
        <v>163</v>
      </c>
      <c r="C743" s="3" t="s">
        <v>142</v>
      </c>
      <c r="D743" s="57" t="s">
        <v>470</v>
      </c>
      <c r="E743" s="70"/>
      <c r="F743" s="23"/>
      <c r="G743" s="6">
        <v>65</v>
      </c>
      <c r="H743" s="5">
        <f>ROUND(J742*G743,2)</f>
        <v>0</v>
      </c>
      <c r="I743" s="27" t="str">
        <f>IF(ISBLANK('Modelo de oferta económica'!F743),"Es necesario completar el precio de esta partida, introduciendo un valor en la celda en naranja","")</f>
        <v>Es necesario completar el precio de esta partida, introduciendo un valor en la celda en naranja</v>
      </c>
    </row>
    <row r="744" spans="2:10" ht="15" thickBot="1" x14ac:dyDescent="0.35">
      <c r="B744" s="71" t="s">
        <v>471</v>
      </c>
      <c r="C744" s="72"/>
      <c r="D744" s="72"/>
      <c r="E744" s="72"/>
      <c r="F744" s="72"/>
      <c r="G744" s="72"/>
      <c r="H744" s="73"/>
    </row>
    <row r="745" spans="2:10" ht="9.9" customHeight="1" thickBot="1" x14ac:dyDescent="0.35">
      <c r="E745"/>
      <c r="F745" s="10"/>
      <c r="G745"/>
      <c r="H745" s="1"/>
    </row>
    <row r="746" spans="2:10" ht="15.75" customHeight="1" thickBot="1" x14ac:dyDescent="0.35">
      <c r="B746" s="67" t="s">
        <v>1</v>
      </c>
      <c r="C746" s="68"/>
      <c r="D746" s="68"/>
      <c r="E746" s="68"/>
      <c r="F746" s="11" t="s">
        <v>2</v>
      </c>
      <c r="G746" s="2" t="s">
        <v>3</v>
      </c>
      <c r="H746" s="2" t="s">
        <v>4</v>
      </c>
      <c r="I746" s="25"/>
      <c r="J746" s="26">
        <f>ROUND(F747,2)</f>
        <v>0</v>
      </c>
    </row>
    <row r="747" spans="2:10" ht="15" thickBot="1" x14ac:dyDescent="0.35">
      <c r="B747" s="41">
        <v>164</v>
      </c>
      <c r="C747" s="3" t="s">
        <v>50</v>
      </c>
      <c r="D747" s="57" t="s">
        <v>472</v>
      </c>
      <c r="E747" s="70"/>
      <c r="F747" s="23"/>
      <c r="G747" s="53">
        <v>16695</v>
      </c>
      <c r="H747" s="5">
        <f>ROUND(J746*G747,2)</f>
        <v>0</v>
      </c>
      <c r="I747" s="27" t="str">
        <f>IF(ISBLANK('Modelo de oferta económica'!F747),"Es necesario completar el precio de esta partida, introduciendo un valor en la celda en naranja","")</f>
        <v>Es necesario completar el precio de esta partida, introduciendo un valor en la celda en naranja</v>
      </c>
    </row>
    <row r="748" spans="2:10" ht="15" thickBot="1" x14ac:dyDescent="0.35">
      <c r="B748" s="71" t="s">
        <v>473</v>
      </c>
      <c r="C748" s="72"/>
      <c r="D748" s="72"/>
      <c r="E748" s="72"/>
      <c r="F748" s="72"/>
      <c r="G748" s="72"/>
      <c r="H748" s="73"/>
    </row>
    <row r="749" spans="2:10" ht="9.9" customHeight="1" thickBot="1" x14ac:dyDescent="0.35">
      <c r="E749"/>
      <c r="F749" s="10"/>
      <c r="G749"/>
      <c r="H749" s="1"/>
    </row>
    <row r="750" spans="2:10" ht="15.75" customHeight="1" thickBot="1" x14ac:dyDescent="0.35">
      <c r="B750" s="67" t="s">
        <v>1</v>
      </c>
      <c r="C750" s="68"/>
      <c r="D750" s="68"/>
      <c r="E750" s="68"/>
      <c r="F750" s="11" t="s">
        <v>2</v>
      </c>
      <c r="G750" s="2" t="s">
        <v>3</v>
      </c>
      <c r="H750" s="2" t="s">
        <v>4</v>
      </c>
      <c r="I750" s="25"/>
      <c r="J750" s="26">
        <f>ROUND(F751,2)</f>
        <v>0</v>
      </c>
    </row>
    <row r="751" spans="2:10" ht="15" thickBot="1" x14ac:dyDescent="0.35">
      <c r="B751" s="41">
        <v>165</v>
      </c>
      <c r="C751" s="3" t="s">
        <v>142</v>
      </c>
      <c r="D751" s="57" t="s">
        <v>474</v>
      </c>
      <c r="E751" s="70"/>
      <c r="F751" s="23"/>
      <c r="G751" s="6">
        <v>190</v>
      </c>
      <c r="H751" s="5">
        <f>ROUND(J750*G751,2)</f>
        <v>0</v>
      </c>
      <c r="I751" s="27" t="str">
        <f>IF(ISBLANK('Modelo de oferta económica'!F751),"Es necesario completar el precio de esta partida, introduciendo un valor en la celda en naranja","")</f>
        <v>Es necesario completar el precio de esta partida, introduciendo un valor en la celda en naranja</v>
      </c>
    </row>
    <row r="752" spans="2:10" ht="57" customHeight="1" thickBot="1" x14ac:dyDescent="0.35">
      <c r="B752" s="71" t="s">
        <v>475</v>
      </c>
      <c r="C752" s="72"/>
      <c r="D752" s="72"/>
      <c r="E752" s="72"/>
      <c r="F752" s="72"/>
      <c r="G752" s="72"/>
      <c r="H752" s="73"/>
    </row>
    <row r="753" spans="2:10" ht="9.9" customHeight="1" thickBot="1" x14ac:dyDescent="0.35">
      <c r="E753"/>
      <c r="F753" s="10"/>
      <c r="G753"/>
      <c r="H753" s="1"/>
    </row>
    <row r="754" spans="2:10" ht="15" thickBot="1" x14ac:dyDescent="0.35">
      <c r="B754" s="62" t="s">
        <v>476</v>
      </c>
      <c r="C754" s="63"/>
      <c r="D754" s="64" t="s">
        <v>10</v>
      </c>
      <c r="E754" s="65"/>
      <c r="F754" s="65"/>
      <c r="G754" s="66"/>
      <c r="H754" s="8">
        <f>+H757</f>
        <v>0</v>
      </c>
      <c r="I754" s="24">
        <f xml:space="preserve"> COUNTIF(I757:I762,"Es necesario completar el precio de esta partida, introduciendo un valor en la celda en naranja")</f>
        <v>1</v>
      </c>
    </row>
    <row r="755" spans="2:10" ht="9.9" customHeight="1" thickBot="1" x14ac:dyDescent="0.35">
      <c r="E755"/>
      <c r="F755" s="10"/>
      <c r="G755"/>
      <c r="H755" s="1"/>
    </row>
    <row r="756" spans="2:10" ht="15.75" customHeight="1" thickBot="1" x14ac:dyDescent="0.35">
      <c r="B756" s="67" t="s">
        <v>1</v>
      </c>
      <c r="C756" s="68"/>
      <c r="D756" s="68"/>
      <c r="E756" s="69"/>
      <c r="F756" s="11" t="s">
        <v>13</v>
      </c>
      <c r="G756" s="2" t="s">
        <v>3</v>
      </c>
      <c r="H756" s="2" t="s">
        <v>4</v>
      </c>
      <c r="I756" s="25"/>
      <c r="J756" s="26">
        <f>ROUND(F757,2)</f>
        <v>0</v>
      </c>
    </row>
    <row r="757" spans="2:10" ht="15" thickBot="1" x14ac:dyDescent="0.35">
      <c r="B757" s="41">
        <v>166</v>
      </c>
      <c r="C757" s="3" t="s">
        <v>47</v>
      </c>
      <c r="D757" s="57" t="s">
        <v>477</v>
      </c>
      <c r="E757" s="58"/>
      <c r="F757" s="23"/>
      <c r="G757" s="3">
        <v>1</v>
      </c>
      <c r="H757" s="5">
        <f>ROUND(J756*G757,2)</f>
        <v>0</v>
      </c>
      <c r="I757" s="27" t="str">
        <f>IF(ISBLANK('Modelo de oferta económica'!F757),"Es necesario completar el precio de esta partida, introduciendo un valor en la celda en naranja","")</f>
        <v>Es necesario completar el precio de esta partida, introduciendo un valor en la celda en naranja</v>
      </c>
    </row>
    <row r="758" spans="2:10" ht="15" thickBot="1" x14ac:dyDescent="0.35">
      <c r="B758" s="59" t="s">
        <v>478</v>
      </c>
      <c r="C758" s="60"/>
      <c r="D758" s="60"/>
      <c r="E758" s="60"/>
      <c r="F758" s="60"/>
      <c r="G758" s="60"/>
      <c r="H758" s="61"/>
    </row>
    <row r="759" spans="2:10" ht="9.9" customHeight="1" thickBot="1" x14ac:dyDescent="0.35">
      <c r="E759"/>
      <c r="F759" s="10"/>
      <c r="G759"/>
      <c r="H759" s="1"/>
    </row>
    <row r="760" spans="2:10" ht="15" thickBot="1" x14ac:dyDescent="0.35">
      <c r="B760" s="62" t="s">
        <v>479</v>
      </c>
      <c r="C760" s="63"/>
      <c r="D760" s="64" t="s">
        <v>480</v>
      </c>
      <c r="E760" s="65"/>
      <c r="F760" s="65"/>
      <c r="G760" s="66"/>
      <c r="H760" s="8">
        <f>+H763</f>
        <v>0</v>
      </c>
      <c r="I760" s="24">
        <f xml:space="preserve"> COUNTIF(I763:I768,"Es necesario completar el precio de esta partida, introduciendo un valor en la celda en naranja")</f>
        <v>1</v>
      </c>
    </row>
    <row r="761" spans="2:10" ht="9.9" customHeight="1" thickBot="1" x14ac:dyDescent="0.35">
      <c r="E761"/>
      <c r="F761" s="10"/>
      <c r="G761"/>
      <c r="H761" s="1"/>
    </row>
    <row r="762" spans="2:10" ht="15.75" customHeight="1" thickBot="1" x14ac:dyDescent="0.35">
      <c r="B762" s="67" t="s">
        <v>1</v>
      </c>
      <c r="C762" s="68"/>
      <c r="D762" s="68"/>
      <c r="E762" s="69"/>
      <c r="F762" s="11" t="s">
        <v>13</v>
      </c>
      <c r="G762" s="2" t="s">
        <v>3</v>
      </c>
      <c r="H762" s="2" t="s">
        <v>4</v>
      </c>
      <c r="I762" s="25"/>
      <c r="J762" s="26">
        <f>ROUND(F763,2)</f>
        <v>0</v>
      </c>
    </row>
    <row r="763" spans="2:10" ht="15" thickBot="1" x14ac:dyDescent="0.35">
      <c r="B763" s="41">
        <v>167</v>
      </c>
      <c r="C763" s="3" t="s">
        <v>47</v>
      </c>
      <c r="D763" s="57" t="s">
        <v>481</v>
      </c>
      <c r="E763" s="58"/>
      <c r="F763" s="23"/>
      <c r="G763" s="3">
        <v>1</v>
      </c>
      <c r="H763" s="5">
        <f>ROUND(J762*G763,2)</f>
        <v>0</v>
      </c>
      <c r="I763" s="27" t="str">
        <f>IF(ISBLANK('Modelo de oferta económica'!F763),"Es necesario completar el precio de esta partida, introduciendo un valor en la celda en naranja","")</f>
        <v>Es necesario completar el precio de esta partida, introduciendo un valor en la celda en naranja</v>
      </c>
    </row>
    <row r="764" spans="2:10" ht="15" thickBot="1" x14ac:dyDescent="0.35">
      <c r="B764" s="59" t="s">
        <v>482</v>
      </c>
      <c r="C764" s="60"/>
      <c r="D764" s="60"/>
      <c r="E764" s="60"/>
      <c r="F764" s="60"/>
      <c r="G764" s="60"/>
      <c r="H764" s="61"/>
    </row>
    <row r="765" spans="2:10" s="9" customFormat="1" x14ac:dyDescent="0.3"/>
    <row r="766" spans="2:10" s="9" customFormat="1" x14ac:dyDescent="0.3"/>
    <row r="767" spans="2:10" s="9" customFormat="1" x14ac:dyDescent="0.3"/>
    <row r="768" spans="2:10" s="9" customFormat="1" x14ac:dyDescent="0.3"/>
    <row r="769" s="9" customFormat="1" x14ac:dyDescent="0.3"/>
    <row r="770" s="9" customFormat="1" x14ac:dyDescent="0.3"/>
    <row r="771" s="9" customFormat="1" x14ac:dyDescent="0.3"/>
    <row r="772" s="9" customFormat="1" x14ac:dyDescent="0.3"/>
    <row r="773" s="9" customFormat="1" x14ac:dyDescent="0.3"/>
    <row r="774" s="9" customFormat="1" x14ac:dyDescent="0.3"/>
    <row r="775" s="9" customFormat="1" x14ac:dyDescent="0.3"/>
    <row r="776" s="9" customFormat="1" x14ac:dyDescent="0.3"/>
    <row r="777" s="9" customFormat="1" x14ac:dyDescent="0.3"/>
    <row r="778" s="9" customFormat="1" x14ac:dyDescent="0.3"/>
    <row r="779" s="9" customFormat="1" x14ac:dyDescent="0.3"/>
    <row r="780" s="9" customFormat="1" x14ac:dyDescent="0.3"/>
    <row r="781" s="9" customFormat="1" x14ac:dyDescent="0.3"/>
    <row r="782" s="9" customFormat="1" x14ac:dyDescent="0.3"/>
    <row r="783" s="9" customFormat="1" x14ac:dyDescent="0.3"/>
    <row r="784" s="9" customFormat="1" x14ac:dyDescent="0.3"/>
    <row r="785" s="9" customFormat="1" x14ac:dyDescent="0.3"/>
    <row r="786" s="9" customFormat="1" x14ac:dyDescent="0.3"/>
    <row r="787" s="9" customFormat="1" x14ac:dyDescent="0.3"/>
    <row r="788" s="9" customFormat="1" x14ac:dyDescent="0.3"/>
    <row r="789" s="9" customFormat="1" x14ac:dyDescent="0.3"/>
    <row r="790" s="9" customFormat="1" x14ac:dyDescent="0.3"/>
    <row r="791" s="9" customFormat="1" x14ac:dyDescent="0.3"/>
    <row r="792" s="9" customFormat="1" x14ac:dyDescent="0.3"/>
    <row r="793" s="9" customFormat="1" x14ac:dyDescent="0.3"/>
    <row r="794" s="9" customFormat="1" x14ac:dyDescent="0.3"/>
    <row r="795" s="9" customFormat="1" x14ac:dyDescent="0.3"/>
    <row r="796" s="9" customFormat="1" x14ac:dyDescent="0.3"/>
    <row r="797" s="9" customFormat="1" x14ac:dyDescent="0.3"/>
    <row r="798" s="9" customFormat="1" x14ac:dyDescent="0.3"/>
    <row r="799" s="9" customFormat="1" x14ac:dyDescent="0.3"/>
    <row r="800" s="9" customFormat="1" x14ac:dyDescent="0.3"/>
    <row r="801" s="9" customFormat="1" x14ac:dyDescent="0.3"/>
    <row r="802" s="9" customFormat="1" x14ac:dyDescent="0.3"/>
    <row r="803" s="9" customFormat="1" x14ac:dyDescent="0.3"/>
    <row r="804" s="9" customFormat="1" x14ac:dyDescent="0.3"/>
    <row r="805" s="9" customFormat="1" x14ac:dyDescent="0.3"/>
    <row r="806" s="9" customFormat="1" x14ac:dyDescent="0.3"/>
    <row r="807" s="9" customFormat="1" x14ac:dyDescent="0.3"/>
    <row r="808" s="9" customFormat="1" x14ac:dyDescent="0.3"/>
    <row r="809" s="9" customFormat="1" x14ac:dyDescent="0.3"/>
    <row r="810" s="9" customFormat="1" x14ac:dyDescent="0.3"/>
    <row r="811" s="9" customFormat="1" x14ac:dyDescent="0.3"/>
    <row r="812" s="9" customFormat="1" x14ac:dyDescent="0.3"/>
    <row r="813" s="9" customFormat="1" x14ac:dyDescent="0.3"/>
    <row r="814" s="9" customFormat="1" x14ac:dyDescent="0.3"/>
    <row r="815" s="9" customFormat="1" x14ac:dyDescent="0.3"/>
    <row r="816" s="9" customFormat="1" x14ac:dyDescent="0.3"/>
    <row r="817" s="9" customFormat="1" x14ac:dyDescent="0.3"/>
    <row r="818" s="9" customFormat="1" x14ac:dyDescent="0.3"/>
    <row r="819" s="9" customFormat="1" x14ac:dyDescent="0.3"/>
    <row r="820" s="9" customFormat="1" x14ac:dyDescent="0.3"/>
    <row r="821" s="9" customFormat="1" x14ac:dyDescent="0.3"/>
    <row r="822" s="9" customFormat="1" x14ac:dyDescent="0.3"/>
    <row r="823" s="9" customFormat="1" x14ac:dyDescent="0.3"/>
    <row r="824" s="9" customFormat="1" x14ac:dyDescent="0.3"/>
    <row r="825" s="9" customFormat="1" x14ac:dyDescent="0.3"/>
    <row r="826" s="9" customFormat="1" x14ac:dyDescent="0.3"/>
    <row r="827" s="9" customFormat="1" x14ac:dyDescent="0.3"/>
    <row r="828" s="9" customFormat="1" x14ac:dyDescent="0.3"/>
    <row r="829" s="9" customFormat="1" x14ac:dyDescent="0.3"/>
    <row r="830" s="9" customFormat="1" x14ac:dyDescent="0.3"/>
    <row r="831" s="9" customFormat="1" x14ac:dyDescent="0.3"/>
    <row r="832" s="9" customFormat="1" x14ac:dyDescent="0.3"/>
    <row r="833" s="9" customFormat="1" x14ac:dyDescent="0.3"/>
    <row r="834" s="9" customFormat="1" x14ac:dyDescent="0.3"/>
    <row r="835" s="9" customFormat="1" x14ac:dyDescent="0.3"/>
    <row r="836" s="9" customFormat="1" x14ac:dyDescent="0.3"/>
    <row r="837" s="9" customFormat="1" x14ac:dyDescent="0.3"/>
    <row r="838" s="9" customFormat="1" x14ac:dyDescent="0.3"/>
    <row r="839" s="9" customFormat="1" x14ac:dyDescent="0.3"/>
    <row r="840" s="9" customFormat="1" x14ac:dyDescent="0.3"/>
    <row r="841" s="9" customFormat="1" x14ac:dyDescent="0.3"/>
    <row r="842" s="9" customFormat="1" x14ac:dyDescent="0.3"/>
    <row r="843" s="9" customFormat="1" x14ac:dyDescent="0.3"/>
    <row r="844" s="9" customFormat="1" x14ac:dyDescent="0.3"/>
    <row r="845" s="9" customFormat="1" x14ac:dyDescent="0.3"/>
    <row r="846" s="9" customFormat="1" x14ac:dyDescent="0.3"/>
    <row r="847" s="9" customFormat="1" x14ac:dyDescent="0.3"/>
    <row r="848" s="9" customFormat="1" x14ac:dyDescent="0.3"/>
    <row r="849" s="9" customFormat="1" x14ac:dyDescent="0.3"/>
    <row r="850" s="9" customFormat="1" x14ac:dyDescent="0.3"/>
    <row r="851" s="9" customFormat="1" x14ac:dyDescent="0.3"/>
    <row r="852" s="9" customFormat="1" x14ac:dyDescent="0.3"/>
    <row r="853" s="9" customFormat="1" x14ac:dyDescent="0.3"/>
    <row r="854" s="9" customFormat="1" x14ac:dyDescent="0.3"/>
    <row r="855" s="9" customFormat="1" x14ac:dyDescent="0.3"/>
    <row r="856" s="9" customFormat="1" x14ac:dyDescent="0.3"/>
    <row r="857" s="9" customFormat="1" x14ac:dyDescent="0.3"/>
    <row r="858" s="9" customFormat="1" x14ac:dyDescent="0.3"/>
    <row r="859" s="9" customFormat="1" x14ac:dyDescent="0.3"/>
    <row r="860" s="9" customFormat="1" x14ac:dyDescent="0.3"/>
    <row r="861" s="9" customFormat="1" x14ac:dyDescent="0.3"/>
    <row r="862" s="9" customFormat="1" x14ac:dyDescent="0.3"/>
    <row r="863" s="9" customFormat="1" x14ac:dyDescent="0.3"/>
    <row r="864" s="9" customFormat="1" x14ac:dyDescent="0.3"/>
    <row r="865" s="9" customFormat="1" x14ac:dyDescent="0.3"/>
    <row r="866" s="9" customFormat="1" x14ac:dyDescent="0.3"/>
    <row r="867" s="9" customFormat="1" x14ac:dyDescent="0.3"/>
    <row r="868" s="9" customFormat="1" x14ac:dyDescent="0.3"/>
    <row r="869" s="9" customFormat="1" x14ac:dyDescent="0.3"/>
    <row r="870" s="9" customFormat="1" x14ac:dyDescent="0.3"/>
    <row r="871" s="9" customFormat="1" x14ac:dyDescent="0.3"/>
    <row r="872" s="9" customFormat="1" x14ac:dyDescent="0.3"/>
    <row r="873" s="9" customFormat="1" x14ac:dyDescent="0.3"/>
    <row r="874" s="9" customFormat="1" x14ac:dyDescent="0.3"/>
    <row r="875" s="9" customFormat="1" x14ac:dyDescent="0.3"/>
    <row r="876" s="9" customFormat="1" x14ac:dyDescent="0.3"/>
    <row r="877" s="9" customFormat="1" x14ac:dyDescent="0.3"/>
    <row r="878" s="9" customFormat="1" x14ac:dyDescent="0.3"/>
    <row r="879" s="9" customFormat="1" x14ac:dyDescent="0.3"/>
    <row r="880" s="9" customFormat="1" x14ac:dyDescent="0.3"/>
    <row r="881" s="9" customFormat="1" x14ac:dyDescent="0.3"/>
    <row r="882" s="9" customFormat="1" x14ac:dyDescent="0.3"/>
    <row r="883" s="9" customFormat="1" x14ac:dyDescent="0.3"/>
    <row r="884" s="9" customFormat="1" x14ac:dyDescent="0.3"/>
    <row r="885" s="9" customFormat="1" x14ac:dyDescent="0.3"/>
    <row r="886" s="9" customFormat="1" x14ac:dyDescent="0.3"/>
    <row r="887" s="9" customFormat="1" x14ac:dyDescent="0.3"/>
    <row r="888" s="9" customFormat="1" x14ac:dyDescent="0.3"/>
    <row r="889" s="9" customFormat="1" x14ac:dyDescent="0.3"/>
    <row r="890" s="9" customFormat="1" x14ac:dyDescent="0.3"/>
    <row r="891" s="9" customFormat="1" x14ac:dyDescent="0.3"/>
    <row r="892" s="9" customFormat="1" x14ac:dyDescent="0.3"/>
    <row r="893" s="9" customFormat="1" x14ac:dyDescent="0.3"/>
    <row r="894" s="9" customFormat="1" x14ac:dyDescent="0.3"/>
    <row r="895" s="9" customFormat="1" x14ac:dyDescent="0.3"/>
    <row r="896" s="9" customFormat="1" x14ac:dyDescent="0.3"/>
    <row r="897" s="9" customFormat="1" x14ac:dyDescent="0.3"/>
    <row r="898" s="9" customFormat="1" x14ac:dyDescent="0.3"/>
    <row r="899" s="9" customFormat="1" x14ac:dyDescent="0.3"/>
    <row r="900" s="9" customFormat="1" x14ac:dyDescent="0.3"/>
    <row r="901" s="9" customFormat="1" x14ac:dyDescent="0.3"/>
    <row r="902" s="9" customFormat="1" x14ac:dyDescent="0.3"/>
    <row r="903" s="9" customFormat="1" x14ac:dyDescent="0.3"/>
    <row r="904" s="9" customFormat="1" x14ac:dyDescent="0.3"/>
    <row r="905" s="9" customFormat="1" x14ac:dyDescent="0.3"/>
    <row r="906" s="9" customFormat="1" x14ac:dyDescent="0.3"/>
    <row r="907" s="9" customFormat="1" x14ac:dyDescent="0.3"/>
    <row r="908" s="9" customFormat="1" x14ac:dyDescent="0.3"/>
    <row r="909" s="9" customFormat="1" x14ac:dyDescent="0.3"/>
    <row r="910" s="9" customFormat="1" x14ac:dyDescent="0.3"/>
    <row r="911" s="9" customFormat="1" x14ac:dyDescent="0.3"/>
    <row r="912" s="9" customFormat="1" x14ac:dyDescent="0.3"/>
    <row r="913" s="9" customFormat="1" x14ac:dyDescent="0.3"/>
    <row r="914" s="9" customFormat="1" x14ac:dyDescent="0.3"/>
    <row r="915" s="9" customFormat="1" x14ac:dyDescent="0.3"/>
    <row r="916" s="9" customFormat="1" x14ac:dyDescent="0.3"/>
    <row r="917" s="9" customFormat="1" x14ac:dyDescent="0.3"/>
    <row r="918" s="9" customFormat="1" x14ac:dyDescent="0.3"/>
    <row r="919" s="9" customFormat="1" x14ac:dyDescent="0.3"/>
    <row r="920" s="9" customFormat="1" x14ac:dyDescent="0.3"/>
    <row r="921" s="9" customFormat="1" x14ac:dyDescent="0.3"/>
    <row r="922" s="9" customFormat="1" x14ac:dyDescent="0.3"/>
    <row r="923" s="9" customFormat="1" x14ac:dyDescent="0.3"/>
    <row r="924" s="9" customFormat="1" x14ac:dyDescent="0.3"/>
    <row r="925" s="9" customFormat="1" x14ac:dyDescent="0.3"/>
    <row r="926" s="9" customFormat="1" x14ac:dyDescent="0.3"/>
    <row r="927" s="9" customFormat="1" x14ac:dyDescent="0.3"/>
    <row r="928" s="9" customFormat="1" x14ac:dyDescent="0.3"/>
    <row r="929" s="9" customFormat="1" x14ac:dyDescent="0.3"/>
    <row r="930" s="9" customFormat="1" x14ac:dyDescent="0.3"/>
    <row r="931" s="9" customFormat="1" x14ac:dyDescent="0.3"/>
    <row r="932" s="9" customFormat="1" x14ac:dyDescent="0.3"/>
    <row r="933" s="9" customFormat="1" x14ac:dyDescent="0.3"/>
    <row r="934" s="9" customFormat="1" x14ac:dyDescent="0.3"/>
    <row r="935" s="9" customFormat="1" x14ac:dyDescent="0.3"/>
    <row r="936" s="9" customFormat="1" x14ac:dyDescent="0.3"/>
    <row r="937" s="9" customFormat="1" x14ac:dyDescent="0.3"/>
    <row r="938" s="9" customFormat="1" x14ac:dyDescent="0.3"/>
    <row r="939" s="9" customFormat="1" x14ac:dyDescent="0.3"/>
    <row r="940" s="9" customFormat="1" x14ac:dyDescent="0.3"/>
    <row r="941" s="9" customFormat="1" x14ac:dyDescent="0.3"/>
    <row r="942" s="9" customFormat="1" x14ac:dyDescent="0.3"/>
    <row r="943" s="9" customFormat="1" x14ac:dyDescent="0.3"/>
    <row r="944" s="9" customFormat="1" x14ac:dyDescent="0.3"/>
    <row r="945" s="9" customFormat="1" x14ac:dyDescent="0.3"/>
    <row r="946" s="9" customFormat="1" x14ac:dyDescent="0.3"/>
    <row r="947" s="9" customFormat="1" x14ac:dyDescent="0.3"/>
    <row r="948" s="9" customFormat="1" x14ac:dyDescent="0.3"/>
    <row r="949" s="9" customFormat="1" x14ac:dyDescent="0.3"/>
    <row r="950" s="9" customFormat="1" x14ac:dyDescent="0.3"/>
    <row r="951" s="9" customFormat="1" x14ac:dyDescent="0.3"/>
    <row r="952" s="9" customFormat="1" x14ac:dyDescent="0.3"/>
    <row r="953" s="9" customFormat="1" x14ac:dyDescent="0.3"/>
    <row r="954" s="9" customFormat="1" x14ac:dyDescent="0.3"/>
    <row r="955" s="9" customFormat="1" x14ac:dyDescent="0.3"/>
    <row r="956" s="9" customFormat="1" x14ac:dyDescent="0.3"/>
    <row r="957" s="9" customFormat="1" x14ac:dyDescent="0.3"/>
    <row r="958" s="9" customFormat="1" x14ac:dyDescent="0.3"/>
    <row r="959" s="9" customFormat="1" x14ac:dyDescent="0.3"/>
    <row r="960" s="9" customFormat="1" x14ac:dyDescent="0.3"/>
    <row r="961" s="9" customFormat="1" x14ac:dyDescent="0.3"/>
    <row r="962" s="9" customFormat="1" x14ac:dyDescent="0.3"/>
    <row r="963" s="9" customFormat="1" x14ac:dyDescent="0.3"/>
    <row r="964" s="9" customFormat="1" x14ac:dyDescent="0.3"/>
    <row r="965" s="9" customFormat="1" x14ac:dyDescent="0.3"/>
    <row r="966" s="9" customFormat="1" x14ac:dyDescent="0.3"/>
    <row r="967" s="9" customFormat="1" x14ac:dyDescent="0.3"/>
    <row r="968" s="9" customFormat="1" x14ac:dyDescent="0.3"/>
    <row r="969" s="9" customFormat="1" x14ac:dyDescent="0.3"/>
    <row r="970" s="9" customFormat="1" x14ac:dyDescent="0.3"/>
    <row r="971" s="9" customFormat="1" x14ac:dyDescent="0.3"/>
    <row r="972" s="9" customFormat="1" x14ac:dyDescent="0.3"/>
    <row r="973" s="9" customFormat="1" x14ac:dyDescent="0.3"/>
    <row r="974" s="9" customFormat="1" x14ac:dyDescent="0.3"/>
    <row r="975" s="9" customFormat="1" x14ac:dyDescent="0.3"/>
    <row r="976" s="9" customFormat="1" x14ac:dyDescent="0.3"/>
    <row r="977" s="9" customFormat="1" x14ac:dyDescent="0.3"/>
    <row r="978" s="9" customFormat="1" x14ac:dyDescent="0.3"/>
    <row r="979" s="9" customFormat="1" x14ac:dyDescent="0.3"/>
    <row r="980" s="9" customFormat="1" x14ac:dyDescent="0.3"/>
    <row r="981" s="9" customFormat="1" x14ac:dyDescent="0.3"/>
    <row r="982" s="9" customFormat="1" x14ac:dyDescent="0.3"/>
    <row r="983" s="9" customFormat="1" x14ac:dyDescent="0.3"/>
    <row r="984" s="9" customFormat="1" x14ac:dyDescent="0.3"/>
    <row r="985" s="9" customFormat="1" x14ac:dyDescent="0.3"/>
    <row r="986" s="9" customFormat="1" x14ac:dyDescent="0.3"/>
    <row r="987" s="9" customFormat="1" x14ac:dyDescent="0.3"/>
    <row r="988" s="9" customFormat="1" x14ac:dyDescent="0.3"/>
    <row r="989" s="9" customFormat="1" x14ac:dyDescent="0.3"/>
    <row r="990" s="9" customFormat="1" x14ac:dyDescent="0.3"/>
    <row r="991" s="9" customFormat="1" x14ac:dyDescent="0.3"/>
    <row r="992" s="9" customFormat="1" x14ac:dyDescent="0.3"/>
    <row r="993" s="9" customFormat="1" x14ac:dyDescent="0.3"/>
    <row r="994" s="9" customFormat="1" x14ac:dyDescent="0.3"/>
    <row r="995" s="9" customFormat="1" x14ac:dyDescent="0.3"/>
    <row r="996" s="9" customFormat="1" x14ac:dyDescent="0.3"/>
    <row r="997" s="9" customFormat="1" x14ac:dyDescent="0.3"/>
    <row r="998" s="9" customFormat="1" x14ac:dyDescent="0.3"/>
    <row r="999" s="9" customFormat="1" x14ac:dyDescent="0.3"/>
    <row r="1000" s="9" customFormat="1" x14ac:dyDescent="0.3"/>
    <row r="1001" s="9" customFormat="1" x14ac:dyDescent="0.3"/>
    <row r="1002" s="9" customFormat="1" x14ac:dyDescent="0.3"/>
    <row r="1003" s="9" customFormat="1" x14ac:dyDescent="0.3"/>
    <row r="1004" s="9" customFormat="1" x14ac:dyDescent="0.3"/>
    <row r="1005" s="9" customFormat="1" x14ac:dyDescent="0.3"/>
    <row r="1006" s="9" customFormat="1" x14ac:dyDescent="0.3"/>
    <row r="1007" s="9" customFormat="1" x14ac:dyDescent="0.3"/>
    <row r="1008" s="9" customFormat="1" x14ac:dyDescent="0.3"/>
    <row r="1009" s="9" customFormat="1" x14ac:dyDescent="0.3"/>
    <row r="1010" s="9" customFormat="1" x14ac:dyDescent="0.3"/>
    <row r="1011" s="9" customFormat="1" x14ac:dyDescent="0.3"/>
    <row r="1012" s="9" customFormat="1" x14ac:dyDescent="0.3"/>
    <row r="1013" s="9" customFormat="1" x14ac:dyDescent="0.3"/>
    <row r="1014" s="9" customFormat="1" x14ac:dyDescent="0.3"/>
    <row r="1015" s="9" customFormat="1" x14ac:dyDescent="0.3"/>
    <row r="1016" s="9" customFormat="1" x14ac:dyDescent="0.3"/>
    <row r="1017" s="9" customFormat="1" x14ac:dyDescent="0.3"/>
    <row r="1018" s="9" customFormat="1" x14ac:dyDescent="0.3"/>
    <row r="1019" s="9" customFormat="1" x14ac:dyDescent="0.3"/>
    <row r="1020" s="9" customFormat="1" x14ac:dyDescent="0.3"/>
    <row r="1021" s="9" customFormat="1" x14ac:dyDescent="0.3"/>
    <row r="1022" s="9" customFormat="1" x14ac:dyDescent="0.3"/>
    <row r="1023" s="9" customFormat="1" x14ac:dyDescent="0.3"/>
    <row r="1024" s="9" customFormat="1" x14ac:dyDescent="0.3"/>
    <row r="1025" s="9" customFormat="1" x14ac:dyDescent="0.3"/>
    <row r="1026" s="9" customFormat="1" x14ac:dyDescent="0.3"/>
    <row r="1027" s="9" customFormat="1" x14ac:dyDescent="0.3"/>
    <row r="1028" s="9" customFormat="1" x14ac:dyDescent="0.3"/>
    <row r="1029" s="9" customFormat="1" x14ac:dyDescent="0.3"/>
    <row r="1030" s="9" customFormat="1" x14ac:dyDescent="0.3"/>
    <row r="1031" s="9" customFormat="1" x14ac:dyDescent="0.3"/>
    <row r="1032" s="9" customFormat="1" x14ac:dyDescent="0.3"/>
    <row r="1033" s="9" customFormat="1" x14ac:dyDescent="0.3"/>
    <row r="1034" s="9" customFormat="1" x14ac:dyDescent="0.3"/>
    <row r="1035" s="9" customFormat="1" x14ac:dyDescent="0.3"/>
    <row r="1036" s="9" customFormat="1" x14ac:dyDescent="0.3"/>
    <row r="1037" s="9" customFormat="1" x14ac:dyDescent="0.3"/>
    <row r="1038" s="9" customFormat="1" x14ac:dyDescent="0.3"/>
    <row r="1039" s="9" customFormat="1" x14ac:dyDescent="0.3"/>
    <row r="1040" s="9" customFormat="1" x14ac:dyDescent="0.3"/>
    <row r="1041" s="9" customFormat="1" x14ac:dyDescent="0.3"/>
    <row r="1042" s="9" customFormat="1" x14ac:dyDescent="0.3"/>
    <row r="1043" s="9" customFormat="1" x14ac:dyDescent="0.3"/>
    <row r="1044" s="9" customFormat="1" x14ac:dyDescent="0.3"/>
    <row r="1045" s="9" customFormat="1" x14ac:dyDescent="0.3"/>
    <row r="1046" s="9" customFormat="1" x14ac:dyDescent="0.3"/>
    <row r="1047" s="9" customFormat="1" x14ac:dyDescent="0.3"/>
    <row r="1048" s="9" customFormat="1" x14ac:dyDescent="0.3"/>
    <row r="1049" s="9" customFormat="1" x14ac:dyDescent="0.3"/>
    <row r="1050" s="9" customFormat="1" x14ac:dyDescent="0.3"/>
    <row r="1051" s="9" customFormat="1" x14ac:dyDescent="0.3"/>
    <row r="1052" s="9" customFormat="1" x14ac:dyDescent="0.3"/>
    <row r="1053" s="9" customFormat="1" x14ac:dyDescent="0.3"/>
    <row r="1054" s="9" customFormat="1" x14ac:dyDescent="0.3"/>
    <row r="1055" s="9" customFormat="1" x14ac:dyDescent="0.3"/>
    <row r="1056" s="9" customFormat="1" x14ac:dyDescent="0.3"/>
    <row r="1057" s="9" customFormat="1" x14ac:dyDescent="0.3"/>
    <row r="1058" s="9" customFormat="1" x14ac:dyDescent="0.3"/>
    <row r="1059" s="9" customFormat="1" x14ac:dyDescent="0.3"/>
    <row r="1060" s="9" customFormat="1" x14ac:dyDescent="0.3"/>
    <row r="1061" s="9" customFormat="1" x14ac:dyDescent="0.3"/>
    <row r="1062" s="9" customFormat="1" x14ac:dyDescent="0.3"/>
    <row r="1063" s="9" customFormat="1" x14ac:dyDescent="0.3"/>
    <row r="1064" s="9" customFormat="1" x14ac:dyDescent="0.3"/>
    <row r="1065" s="9" customFormat="1" x14ac:dyDescent="0.3"/>
    <row r="1066" s="9" customFormat="1" x14ac:dyDescent="0.3"/>
    <row r="1067" s="9" customFormat="1" x14ac:dyDescent="0.3"/>
    <row r="1068" s="9" customFormat="1" x14ac:dyDescent="0.3"/>
    <row r="1069" s="9" customFormat="1" x14ac:dyDescent="0.3"/>
    <row r="1070" s="9" customFormat="1" x14ac:dyDescent="0.3"/>
    <row r="1071" s="9" customFormat="1" x14ac:dyDescent="0.3"/>
    <row r="1072" s="9" customFormat="1" x14ac:dyDescent="0.3"/>
    <row r="1073" s="9" customFormat="1" x14ac:dyDescent="0.3"/>
    <row r="1074" s="9" customFormat="1" x14ac:dyDescent="0.3"/>
    <row r="1075" s="9" customFormat="1" x14ac:dyDescent="0.3"/>
    <row r="1076" s="9" customFormat="1" x14ac:dyDescent="0.3"/>
    <row r="1077" s="9" customFormat="1" x14ac:dyDescent="0.3"/>
    <row r="1078" s="9" customFormat="1" x14ac:dyDescent="0.3"/>
    <row r="1079" s="9" customFormat="1" x14ac:dyDescent="0.3"/>
    <row r="1080" s="9" customFormat="1" x14ac:dyDescent="0.3"/>
    <row r="1081" s="9" customFormat="1" x14ac:dyDescent="0.3"/>
    <row r="1082" s="9" customFormat="1" x14ac:dyDescent="0.3"/>
    <row r="1083" s="9" customFormat="1" x14ac:dyDescent="0.3"/>
    <row r="1084" s="9" customFormat="1" x14ac:dyDescent="0.3"/>
    <row r="1085" s="9" customFormat="1" x14ac:dyDescent="0.3"/>
    <row r="1086" s="9" customFormat="1" x14ac:dyDescent="0.3"/>
    <row r="1087" s="9" customFormat="1" x14ac:dyDescent="0.3"/>
    <row r="1088" s="9" customFormat="1" x14ac:dyDescent="0.3"/>
    <row r="1089" s="9" customFormat="1" x14ac:dyDescent="0.3"/>
    <row r="1090" s="9" customFormat="1" x14ac:dyDescent="0.3"/>
    <row r="1091" s="9" customFormat="1" x14ac:dyDescent="0.3"/>
    <row r="1092" s="9" customFormat="1" x14ac:dyDescent="0.3"/>
  </sheetData>
  <sheetProtection algorithmName="SHA-512" hashValue="yQPOrDSuYMGfq92cqZjbLIQq77TIOKRAPMnQ+8PAhEgf6ux0BDj7a+IQ9KZYFsuSSIF8Pw5X9r4lzw9QRo3y1g==" saltValue="80HvEAYh34xPwdM3pW5pXQ==" spinCount="100000" sheet="1" selectLockedCells="1"/>
  <mergeCells count="582">
    <mergeCell ref="B352:H352"/>
    <mergeCell ref="B294:H294"/>
    <mergeCell ref="B296:E296"/>
    <mergeCell ref="D297:E297"/>
    <mergeCell ref="B298:H298"/>
    <mergeCell ref="B310:E310"/>
    <mergeCell ref="D311:E311"/>
    <mergeCell ref="B312:H312"/>
    <mergeCell ref="B314:E314"/>
    <mergeCell ref="D315:E315"/>
    <mergeCell ref="B308:C308"/>
    <mergeCell ref="D308:G308"/>
    <mergeCell ref="B328:H328"/>
    <mergeCell ref="B330:E330"/>
    <mergeCell ref="D331:E331"/>
    <mergeCell ref="B332:H332"/>
    <mergeCell ref="B334:E334"/>
    <mergeCell ref="D335:E335"/>
    <mergeCell ref="B336:H336"/>
    <mergeCell ref="B338:E338"/>
    <mergeCell ref="D339:E339"/>
    <mergeCell ref="B316:H316"/>
    <mergeCell ref="B318:E318"/>
    <mergeCell ref="D319:E319"/>
    <mergeCell ref="D351:E351"/>
    <mergeCell ref="B320:H320"/>
    <mergeCell ref="B322:E322"/>
    <mergeCell ref="D323:E323"/>
    <mergeCell ref="B324:H324"/>
    <mergeCell ref="B326:E326"/>
    <mergeCell ref="D327:E327"/>
    <mergeCell ref="B342:E342"/>
    <mergeCell ref="D343:E343"/>
    <mergeCell ref="B344:H344"/>
    <mergeCell ref="B346:E346"/>
    <mergeCell ref="D347:E347"/>
    <mergeCell ref="B348:H348"/>
    <mergeCell ref="D285:E285"/>
    <mergeCell ref="B286:H286"/>
    <mergeCell ref="B288:E288"/>
    <mergeCell ref="D289:E289"/>
    <mergeCell ref="B290:H290"/>
    <mergeCell ref="B292:E292"/>
    <mergeCell ref="D293:E293"/>
    <mergeCell ref="B340:H340"/>
    <mergeCell ref="B350:E350"/>
    <mergeCell ref="B302:H302"/>
    <mergeCell ref="B300:E300"/>
    <mergeCell ref="D301:E301"/>
    <mergeCell ref="B28:D28"/>
    <mergeCell ref="B29:D29"/>
    <mergeCell ref="B30:D30"/>
    <mergeCell ref="B304:E304"/>
    <mergeCell ref="D305:E305"/>
    <mergeCell ref="B306:H306"/>
    <mergeCell ref="B252:C252"/>
    <mergeCell ref="D252:G252"/>
    <mergeCell ref="B254:E254"/>
    <mergeCell ref="D255:E255"/>
    <mergeCell ref="B256:H256"/>
    <mergeCell ref="B258:E258"/>
    <mergeCell ref="D259:E259"/>
    <mergeCell ref="B260:H260"/>
    <mergeCell ref="B262:E262"/>
    <mergeCell ref="D263:E263"/>
    <mergeCell ref="B264:H264"/>
    <mergeCell ref="B266:E266"/>
    <mergeCell ref="D267:E267"/>
    <mergeCell ref="B268:H268"/>
    <mergeCell ref="B272:E272"/>
    <mergeCell ref="D273:E273"/>
    <mergeCell ref="B274:H274"/>
    <mergeCell ref="B276:E276"/>
    <mergeCell ref="B64:H64"/>
    <mergeCell ref="B74:H74"/>
    <mergeCell ref="D60:G60"/>
    <mergeCell ref="B2:H2"/>
    <mergeCell ref="B4:H4"/>
    <mergeCell ref="B39:E40"/>
    <mergeCell ref="B41:G41"/>
    <mergeCell ref="F15:G16"/>
    <mergeCell ref="B15:D16"/>
    <mergeCell ref="B17:D17"/>
    <mergeCell ref="B18:D18"/>
    <mergeCell ref="B19:D19"/>
    <mergeCell ref="B21:D21"/>
    <mergeCell ref="B22:D22"/>
    <mergeCell ref="B23:D23"/>
    <mergeCell ref="B24:D24"/>
    <mergeCell ref="B25:D25"/>
    <mergeCell ref="B26:D26"/>
    <mergeCell ref="F37:G37"/>
    <mergeCell ref="B6:H13"/>
    <mergeCell ref="F17:G36"/>
    <mergeCell ref="B20:D20"/>
    <mergeCell ref="B27:D27"/>
    <mergeCell ref="B36:D36"/>
    <mergeCell ref="F42:G42"/>
    <mergeCell ref="F43:G43"/>
    <mergeCell ref="D70:G70"/>
    <mergeCell ref="B72:E72"/>
    <mergeCell ref="D73:E73"/>
    <mergeCell ref="B70:C70"/>
    <mergeCell ref="B50:D50"/>
    <mergeCell ref="F50:G50"/>
    <mergeCell ref="B51:D51"/>
    <mergeCell ref="F51:G51"/>
    <mergeCell ref="B42:D42"/>
    <mergeCell ref="B43:D43"/>
    <mergeCell ref="B44:D44"/>
    <mergeCell ref="F44:G44"/>
    <mergeCell ref="B45:D45"/>
    <mergeCell ref="F45:G45"/>
    <mergeCell ref="B66:E66"/>
    <mergeCell ref="D67:E67"/>
    <mergeCell ref="B60:C60"/>
    <mergeCell ref="B62:E62"/>
    <mergeCell ref="D63:E63"/>
    <mergeCell ref="B53:H53"/>
    <mergeCell ref="C55:E57"/>
    <mergeCell ref="B68:H68"/>
    <mergeCell ref="B88:H88"/>
    <mergeCell ref="B104:H104"/>
    <mergeCell ref="B106:E106"/>
    <mergeCell ref="D107:E107"/>
    <mergeCell ref="B108:H108"/>
    <mergeCell ref="B110:E110"/>
    <mergeCell ref="B98:E98"/>
    <mergeCell ref="D99:E99"/>
    <mergeCell ref="B100:H100"/>
    <mergeCell ref="B102:E102"/>
    <mergeCell ref="D103:E103"/>
    <mergeCell ref="B118:E118"/>
    <mergeCell ref="D119:E119"/>
    <mergeCell ref="B76:C76"/>
    <mergeCell ref="D76:G76"/>
    <mergeCell ref="B120:H120"/>
    <mergeCell ref="D111:E111"/>
    <mergeCell ref="B112:H112"/>
    <mergeCell ref="B114:E114"/>
    <mergeCell ref="D115:E115"/>
    <mergeCell ref="B116:H116"/>
    <mergeCell ref="B82:E82"/>
    <mergeCell ref="D83:E83"/>
    <mergeCell ref="B90:E90"/>
    <mergeCell ref="D91:E91"/>
    <mergeCell ref="B92:H92"/>
    <mergeCell ref="B94:E94"/>
    <mergeCell ref="D95:E95"/>
    <mergeCell ref="B96:H96"/>
    <mergeCell ref="B78:E78"/>
    <mergeCell ref="D79:E79"/>
    <mergeCell ref="B80:H80"/>
    <mergeCell ref="B84:H84"/>
    <mergeCell ref="B86:E86"/>
    <mergeCell ref="D87:E87"/>
    <mergeCell ref="B130:H130"/>
    <mergeCell ref="B132:E132"/>
    <mergeCell ref="D133:E133"/>
    <mergeCell ref="B134:H134"/>
    <mergeCell ref="B128:E128"/>
    <mergeCell ref="D129:E129"/>
    <mergeCell ref="B122:C122"/>
    <mergeCell ref="D122:G122"/>
    <mergeCell ref="B126:H126"/>
    <mergeCell ref="B124:E124"/>
    <mergeCell ref="D125:E125"/>
    <mergeCell ref="B156:E156"/>
    <mergeCell ref="D157:E157"/>
    <mergeCell ref="B158:H158"/>
    <mergeCell ref="B160:E160"/>
    <mergeCell ref="D161:E161"/>
    <mergeCell ref="B154:H154"/>
    <mergeCell ref="B136:E136"/>
    <mergeCell ref="D137:E137"/>
    <mergeCell ref="B138:H138"/>
    <mergeCell ref="B148:E148"/>
    <mergeCell ref="D149:E149"/>
    <mergeCell ref="B150:H150"/>
    <mergeCell ref="B152:E152"/>
    <mergeCell ref="B146:H146"/>
    <mergeCell ref="B140:E140"/>
    <mergeCell ref="D141:E141"/>
    <mergeCell ref="B142:H142"/>
    <mergeCell ref="B144:E144"/>
    <mergeCell ref="D145:E145"/>
    <mergeCell ref="D153:E153"/>
    <mergeCell ref="D169:E169"/>
    <mergeCell ref="B170:H170"/>
    <mergeCell ref="B172:E172"/>
    <mergeCell ref="D173:E173"/>
    <mergeCell ref="B174:H174"/>
    <mergeCell ref="B162:H162"/>
    <mergeCell ref="B164:E164"/>
    <mergeCell ref="D165:E165"/>
    <mergeCell ref="B166:H166"/>
    <mergeCell ref="B168:E168"/>
    <mergeCell ref="B182:H182"/>
    <mergeCell ref="B184:E184"/>
    <mergeCell ref="D185:E185"/>
    <mergeCell ref="B186:H186"/>
    <mergeCell ref="B188:E188"/>
    <mergeCell ref="B176:E176"/>
    <mergeCell ref="D177:E177"/>
    <mergeCell ref="B178:H178"/>
    <mergeCell ref="B180:E180"/>
    <mergeCell ref="D181:E181"/>
    <mergeCell ref="B196:E196"/>
    <mergeCell ref="D197:E197"/>
    <mergeCell ref="B198:H198"/>
    <mergeCell ref="B200:E200"/>
    <mergeCell ref="D201:E201"/>
    <mergeCell ref="D189:E189"/>
    <mergeCell ref="B190:H190"/>
    <mergeCell ref="B192:E192"/>
    <mergeCell ref="D193:E193"/>
    <mergeCell ref="B194:H194"/>
    <mergeCell ref="D209:E209"/>
    <mergeCell ref="B210:H210"/>
    <mergeCell ref="B212:E212"/>
    <mergeCell ref="D213:E213"/>
    <mergeCell ref="B214:H214"/>
    <mergeCell ref="B202:H202"/>
    <mergeCell ref="B204:E204"/>
    <mergeCell ref="D205:E205"/>
    <mergeCell ref="B206:H206"/>
    <mergeCell ref="B208:E208"/>
    <mergeCell ref="B222:H222"/>
    <mergeCell ref="B216:E216"/>
    <mergeCell ref="D217:E217"/>
    <mergeCell ref="B218:H218"/>
    <mergeCell ref="B220:E220"/>
    <mergeCell ref="D221:E221"/>
    <mergeCell ref="B224:C224"/>
    <mergeCell ref="D224:G224"/>
    <mergeCell ref="B236:E236"/>
    <mergeCell ref="D233:E233"/>
    <mergeCell ref="D237:E237"/>
    <mergeCell ref="B238:H238"/>
    <mergeCell ref="B240:E240"/>
    <mergeCell ref="D241:E241"/>
    <mergeCell ref="B242:H242"/>
    <mergeCell ref="B244:E244"/>
    <mergeCell ref="D245:E245"/>
    <mergeCell ref="B246:H246"/>
    <mergeCell ref="B248:E248"/>
    <mergeCell ref="D249:E249"/>
    <mergeCell ref="B250:H250"/>
    <mergeCell ref="D369:E369"/>
    <mergeCell ref="B370:H370"/>
    <mergeCell ref="B372:E372"/>
    <mergeCell ref="D373:E373"/>
    <mergeCell ref="B374:H374"/>
    <mergeCell ref="B368:E368"/>
    <mergeCell ref="B354:E354"/>
    <mergeCell ref="D355:E355"/>
    <mergeCell ref="B356:H356"/>
    <mergeCell ref="B358:E358"/>
    <mergeCell ref="D359:E359"/>
    <mergeCell ref="B360:H360"/>
    <mergeCell ref="B364:E364"/>
    <mergeCell ref="D365:E365"/>
    <mergeCell ref="D277:E277"/>
    <mergeCell ref="B278:H278"/>
    <mergeCell ref="B280:E280"/>
    <mergeCell ref="D281:E281"/>
    <mergeCell ref="B270:C270"/>
    <mergeCell ref="D270:G270"/>
    <mergeCell ref="B282:H282"/>
    <mergeCell ref="B284:E284"/>
    <mergeCell ref="B382:H382"/>
    <mergeCell ref="B384:E384"/>
    <mergeCell ref="D385:E385"/>
    <mergeCell ref="B386:H386"/>
    <mergeCell ref="B388:E388"/>
    <mergeCell ref="B376:E376"/>
    <mergeCell ref="D377:E377"/>
    <mergeCell ref="B378:H378"/>
    <mergeCell ref="B380:E380"/>
    <mergeCell ref="D381:E381"/>
    <mergeCell ref="B396:E396"/>
    <mergeCell ref="D397:E397"/>
    <mergeCell ref="B398:H398"/>
    <mergeCell ref="B400:E400"/>
    <mergeCell ref="D401:E401"/>
    <mergeCell ref="D389:E389"/>
    <mergeCell ref="B390:H390"/>
    <mergeCell ref="B392:E392"/>
    <mergeCell ref="D393:E393"/>
    <mergeCell ref="B394:H394"/>
    <mergeCell ref="D409:E409"/>
    <mergeCell ref="B410:H410"/>
    <mergeCell ref="B412:E412"/>
    <mergeCell ref="D413:E413"/>
    <mergeCell ref="B414:H414"/>
    <mergeCell ref="B402:H402"/>
    <mergeCell ref="B404:E404"/>
    <mergeCell ref="D405:E405"/>
    <mergeCell ref="B406:H406"/>
    <mergeCell ref="B408:E408"/>
    <mergeCell ref="D457:E457"/>
    <mergeCell ref="B458:H458"/>
    <mergeCell ref="B428:E428"/>
    <mergeCell ref="D429:E429"/>
    <mergeCell ref="B430:H430"/>
    <mergeCell ref="B432:E432"/>
    <mergeCell ref="D433:E433"/>
    <mergeCell ref="B426:H426"/>
    <mergeCell ref="B416:E416"/>
    <mergeCell ref="D417:E417"/>
    <mergeCell ref="B418:H418"/>
    <mergeCell ref="B420:E420"/>
    <mergeCell ref="D421:E421"/>
    <mergeCell ref="B422:H422"/>
    <mergeCell ref="B424:E424"/>
    <mergeCell ref="D425:E425"/>
    <mergeCell ref="B540:E540"/>
    <mergeCell ref="D541:E541"/>
    <mergeCell ref="B542:H542"/>
    <mergeCell ref="B506:E506"/>
    <mergeCell ref="D507:E507"/>
    <mergeCell ref="B508:H508"/>
    <mergeCell ref="B510:E510"/>
    <mergeCell ref="D511:E511"/>
    <mergeCell ref="D499:E499"/>
    <mergeCell ref="B500:H500"/>
    <mergeCell ref="B502:E502"/>
    <mergeCell ref="D503:E503"/>
    <mergeCell ref="B504:H504"/>
    <mergeCell ref="B528:E528"/>
    <mergeCell ref="D529:E529"/>
    <mergeCell ref="B530:H530"/>
    <mergeCell ref="B532:E532"/>
    <mergeCell ref="D533:E533"/>
    <mergeCell ref="B534:H534"/>
    <mergeCell ref="B536:E536"/>
    <mergeCell ref="D537:E537"/>
    <mergeCell ref="B538:H538"/>
    <mergeCell ref="B518:E518"/>
    <mergeCell ref="D519:E519"/>
    <mergeCell ref="D477:E477"/>
    <mergeCell ref="B478:H478"/>
    <mergeCell ref="B446:H446"/>
    <mergeCell ref="B448:E448"/>
    <mergeCell ref="D449:E449"/>
    <mergeCell ref="B450:H450"/>
    <mergeCell ref="B452:E452"/>
    <mergeCell ref="B434:H434"/>
    <mergeCell ref="B436:E436"/>
    <mergeCell ref="D437:E437"/>
    <mergeCell ref="B438:H438"/>
    <mergeCell ref="B440:E440"/>
    <mergeCell ref="B444:E444"/>
    <mergeCell ref="D445:E445"/>
    <mergeCell ref="D441:E441"/>
    <mergeCell ref="B442:H442"/>
    <mergeCell ref="B460:E460"/>
    <mergeCell ref="D461:E461"/>
    <mergeCell ref="B462:H462"/>
    <mergeCell ref="B464:E464"/>
    <mergeCell ref="D465:E465"/>
    <mergeCell ref="D453:E453"/>
    <mergeCell ref="B454:H454"/>
    <mergeCell ref="B456:E456"/>
    <mergeCell ref="B498:E498"/>
    <mergeCell ref="B31:D31"/>
    <mergeCell ref="B32:D32"/>
    <mergeCell ref="B33:D33"/>
    <mergeCell ref="B35:D35"/>
    <mergeCell ref="B34:D34"/>
    <mergeCell ref="B488:C488"/>
    <mergeCell ref="D488:G488"/>
    <mergeCell ref="B490:E490"/>
    <mergeCell ref="D491:E491"/>
    <mergeCell ref="B486:H486"/>
    <mergeCell ref="B466:H466"/>
    <mergeCell ref="B468:E468"/>
    <mergeCell ref="D469:E469"/>
    <mergeCell ref="B470:H470"/>
    <mergeCell ref="B472:E472"/>
    <mergeCell ref="B480:E480"/>
    <mergeCell ref="D481:E481"/>
    <mergeCell ref="B482:H482"/>
    <mergeCell ref="B484:E484"/>
    <mergeCell ref="D485:E485"/>
    <mergeCell ref="D473:E473"/>
    <mergeCell ref="B474:H474"/>
    <mergeCell ref="B476:E476"/>
    <mergeCell ref="B526:C526"/>
    <mergeCell ref="D526:G526"/>
    <mergeCell ref="B232:E232"/>
    <mergeCell ref="B366:H366"/>
    <mergeCell ref="B226:E226"/>
    <mergeCell ref="D227:E227"/>
    <mergeCell ref="B228:H228"/>
    <mergeCell ref="B234:H234"/>
    <mergeCell ref="B362:C362"/>
    <mergeCell ref="D362:G362"/>
    <mergeCell ref="B230:C230"/>
    <mergeCell ref="D230:G230"/>
    <mergeCell ref="B524:H524"/>
    <mergeCell ref="B512:H512"/>
    <mergeCell ref="B514:E514"/>
    <mergeCell ref="D515:E515"/>
    <mergeCell ref="B516:H516"/>
    <mergeCell ref="B520:H520"/>
    <mergeCell ref="B522:E522"/>
    <mergeCell ref="D523:E523"/>
    <mergeCell ref="B492:H492"/>
    <mergeCell ref="B494:E494"/>
    <mergeCell ref="D495:E495"/>
    <mergeCell ref="B496:H496"/>
    <mergeCell ref="B560:E560"/>
    <mergeCell ref="B556:E556"/>
    <mergeCell ref="D557:E557"/>
    <mergeCell ref="B558:H558"/>
    <mergeCell ref="B544:E544"/>
    <mergeCell ref="D545:E545"/>
    <mergeCell ref="B546:H546"/>
    <mergeCell ref="B548:E548"/>
    <mergeCell ref="D549:E549"/>
    <mergeCell ref="B550:H550"/>
    <mergeCell ref="B552:E552"/>
    <mergeCell ref="D553:E553"/>
    <mergeCell ref="B554:H554"/>
    <mergeCell ref="D561:E561"/>
    <mergeCell ref="B562:H562"/>
    <mergeCell ref="B564:E564"/>
    <mergeCell ref="D565:E565"/>
    <mergeCell ref="B566:H566"/>
    <mergeCell ref="B568:E568"/>
    <mergeCell ref="D569:E569"/>
    <mergeCell ref="B570:H570"/>
    <mergeCell ref="B572:E572"/>
    <mergeCell ref="D573:E573"/>
    <mergeCell ref="B574:H574"/>
    <mergeCell ref="B576:E576"/>
    <mergeCell ref="D577:E577"/>
    <mergeCell ref="B578:H578"/>
    <mergeCell ref="B580:E580"/>
    <mergeCell ref="D581:E581"/>
    <mergeCell ref="B582:H582"/>
    <mergeCell ref="B584:E584"/>
    <mergeCell ref="D585:E585"/>
    <mergeCell ref="B586:H586"/>
    <mergeCell ref="B588:E588"/>
    <mergeCell ref="D589:E589"/>
    <mergeCell ref="B590:H590"/>
    <mergeCell ref="B592:E592"/>
    <mergeCell ref="D593:E593"/>
    <mergeCell ref="B594:H594"/>
    <mergeCell ref="B596:E596"/>
    <mergeCell ref="D597:E597"/>
    <mergeCell ref="B598:H598"/>
    <mergeCell ref="B600:E600"/>
    <mergeCell ref="D601:E601"/>
    <mergeCell ref="B602:H602"/>
    <mergeCell ref="B604:E604"/>
    <mergeCell ref="D605:E605"/>
    <mergeCell ref="B606:H606"/>
    <mergeCell ref="B608:C608"/>
    <mergeCell ref="D608:G608"/>
    <mergeCell ref="B610:E610"/>
    <mergeCell ref="D611:E611"/>
    <mergeCell ref="B612:H612"/>
    <mergeCell ref="B614:E614"/>
    <mergeCell ref="D615:E615"/>
    <mergeCell ref="B616:H616"/>
    <mergeCell ref="B618:E618"/>
    <mergeCell ref="D619:E619"/>
    <mergeCell ref="B620:H620"/>
    <mergeCell ref="B622:E622"/>
    <mergeCell ref="D623:E623"/>
    <mergeCell ref="B624:H624"/>
    <mergeCell ref="B626:E626"/>
    <mergeCell ref="D627:E627"/>
    <mergeCell ref="B628:H628"/>
    <mergeCell ref="B630:E630"/>
    <mergeCell ref="D631:E631"/>
    <mergeCell ref="B632:H632"/>
    <mergeCell ref="B634:E634"/>
    <mergeCell ref="D635:E635"/>
    <mergeCell ref="B636:H636"/>
    <mergeCell ref="B638:E638"/>
    <mergeCell ref="D639:E639"/>
    <mergeCell ref="B640:H640"/>
    <mergeCell ref="B642:E642"/>
    <mergeCell ref="D643:E643"/>
    <mergeCell ref="B644:H644"/>
    <mergeCell ref="B646:E646"/>
    <mergeCell ref="D647:E647"/>
    <mergeCell ref="B648:H648"/>
    <mergeCell ref="B650:E650"/>
    <mergeCell ref="D651:E651"/>
    <mergeCell ref="B652:H652"/>
    <mergeCell ref="B654:E654"/>
    <mergeCell ref="D655:E655"/>
    <mergeCell ref="B656:H656"/>
    <mergeCell ref="B658:E658"/>
    <mergeCell ref="D659:E659"/>
    <mergeCell ref="B660:H660"/>
    <mergeCell ref="B662:E662"/>
    <mergeCell ref="D663:E663"/>
    <mergeCell ref="B664:H664"/>
    <mergeCell ref="B666:E666"/>
    <mergeCell ref="D667:E667"/>
    <mergeCell ref="B668:H668"/>
    <mergeCell ref="B702:E702"/>
    <mergeCell ref="D703:E703"/>
    <mergeCell ref="B704:H704"/>
    <mergeCell ref="B686:E686"/>
    <mergeCell ref="D687:E687"/>
    <mergeCell ref="B688:H688"/>
    <mergeCell ref="B690:E690"/>
    <mergeCell ref="D691:E691"/>
    <mergeCell ref="B692:H692"/>
    <mergeCell ref="D681:E681"/>
    <mergeCell ref="B682:H682"/>
    <mergeCell ref="B684:C684"/>
    <mergeCell ref="D684:G684"/>
    <mergeCell ref="B718:C718"/>
    <mergeCell ref="D718:G718"/>
    <mergeCell ref="B720:E720"/>
    <mergeCell ref="D721:E721"/>
    <mergeCell ref="B722:H722"/>
    <mergeCell ref="B706:E706"/>
    <mergeCell ref="D707:E707"/>
    <mergeCell ref="B708:H708"/>
    <mergeCell ref="B710:E710"/>
    <mergeCell ref="D711:E711"/>
    <mergeCell ref="B712:H712"/>
    <mergeCell ref="B714:E714"/>
    <mergeCell ref="D715:E715"/>
    <mergeCell ref="B716:H716"/>
    <mergeCell ref="B694:E694"/>
    <mergeCell ref="D695:E695"/>
    <mergeCell ref="B696:H696"/>
    <mergeCell ref="B698:E698"/>
    <mergeCell ref="D699:E699"/>
    <mergeCell ref="B700:H700"/>
    <mergeCell ref="B670:C670"/>
    <mergeCell ref="D670:G670"/>
    <mergeCell ref="B672:E672"/>
    <mergeCell ref="D673:E673"/>
    <mergeCell ref="B674:H674"/>
    <mergeCell ref="B676:E676"/>
    <mergeCell ref="D677:E677"/>
    <mergeCell ref="B678:H678"/>
    <mergeCell ref="B680:E680"/>
    <mergeCell ref="B724:E724"/>
    <mergeCell ref="D725:E725"/>
    <mergeCell ref="B726:H726"/>
    <mergeCell ref="B728:C728"/>
    <mergeCell ref="D728:G728"/>
    <mergeCell ref="B730:E730"/>
    <mergeCell ref="D731:E731"/>
    <mergeCell ref="B732:H732"/>
    <mergeCell ref="B734:E734"/>
    <mergeCell ref="D747:E747"/>
    <mergeCell ref="B748:H748"/>
    <mergeCell ref="B750:E750"/>
    <mergeCell ref="D751:E751"/>
    <mergeCell ref="B752:H752"/>
    <mergeCell ref="D735:E735"/>
    <mergeCell ref="B736:H736"/>
    <mergeCell ref="B738:E738"/>
    <mergeCell ref="D739:E739"/>
    <mergeCell ref="B740:H740"/>
    <mergeCell ref="B742:E742"/>
    <mergeCell ref="D743:E743"/>
    <mergeCell ref="B744:H744"/>
    <mergeCell ref="B746:E746"/>
    <mergeCell ref="D763:E763"/>
    <mergeCell ref="B764:H764"/>
    <mergeCell ref="B754:C754"/>
    <mergeCell ref="D754:G754"/>
    <mergeCell ref="B756:E756"/>
    <mergeCell ref="D757:E757"/>
    <mergeCell ref="B758:H758"/>
    <mergeCell ref="B760:C760"/>
    <mergeCell ref="D760:G760"/>
    <mergeCell ref="B762:E762"/>
  </mergeCells>
  <pageMargins left="0.15748031496062992" right="0.15748031496062992" top="0.23622047244094491" bottom="0.51181102362204722" header="0.15748031496062992" footer="0.31496062992125984"/>
  <pageSetup paperSize="9" scale="83" fitToHeight="40" orientation="portrait" r:id="rId1"/>
  <ignoredErrors>
    <ignoredError sqref="B63" numberStoredAsText="1"/>
  </ignoredErrors>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$F$37</xm:f>
              </x14:cfvo>
              <x14:cfvo type="num" gte="0">
                <xm:f>$F$37</xm:f>
              </x14:cfvo>
              <x14:cfIcon iconSet="3Symbols" iconId="2"/>
              <x14:cfIcon iconSet="3Symbols" iconId="2"/>
              <x14:cfIcon iconSet="3Symbols" iconId="0"/>
            </x14:iconSet>
          </x14:cfRule>
          <xm:sqref>E37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Obras de construcción de un almacén de resíduos radiactivos de muy baja actividad (RBBA) en la Central Nuclear Santa María De Garoña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7DD15973-B3EC-468E-A6F2-E25DF97ADF2C}"/>
</file>

<file path=customXml/itemProps2.xml><?xml version="1.0" encoding="utf-8"?>
<ds:datastoreItem xmlns:ds="http://schemas.openxmlformats.org/officeDocument/2006/customXml" ds:itemID="{62646B9F-D46B-4D16-BDE2-7949694E6FDD}"/>
</file>

<file path=customXml/itemProps3.xml><?xml version="1.0" encoding="utf-8"?>
<ds:datastoreItem xmlns:ds="http://schemas.openxmlformats.org/officeDocument/2006/customXml" ds:itemID="{31C49E60-7A27-4F01-B880-2501E1A504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oferta económica Almacén de Trafos</dc:title>
  <dc:creator>Almoguera Sanmiguel, Aurelio José</dc:creator>
  <cp:lastModifiedBy>Almoguera Sanmiguel, Aurelio José</cp:lastModifiedBy>
  <cp:lastPrinted>2025-03-27T10:48:58Z</cp:lastPrinted>
  <dcterms:created xsi:type="dcterms:W3CDTF">2023-01-31T12:44:50Z</dcterms:created>
  <dcterms:modified xsi:type="dcterms:W3CDTF">2025-07-28T09:39:43Z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