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codeName="ThisWorkbook" defaultThemeVersion="166925"/>
  <mc:AlternateContent xmlns:mc="http://schemas.openxmlformats.org/markup-compatibility/2006">
    <mc:Choice Requires="x15">
      <x15ac:absPath xmlns:x15ac="http://schemas.microsoft.com/office/spreadsheetml/2010/11/ac" url="https://preparacionexpedientescompras.enresa.es/FichasExpedientes/CO-TA-25-016/"/>
    </mc:Choice>
  </mc:AlternateContent>
  <xr:revisionPtr revIDLastSave="0" documentId="13_ncr:20000001_{B3429BE5-F1D0-4009-BA70-A88389B3A975}" xr6:coauthVersionLast="47" xr6:coauthVersionMax="47" xr10:uidLastSave="{00000000-0000-0000-0000-000000000000}"/>
  <workbookProtection workbookAlgorithmName="SHA-512" workbookHashValue="6Ivp3xFuTui/23RnlQ/mUhCitMaJjJRIe5ekRSknaL5QmrGmaUpiogg4FzNzAhygSpdrxj+h1n88HRnqr0QbFA==" workbookSaltValue="8YWn5LYAXRyUpftp/ZUAPQ==" workbookSpinCount="100000" lockStructure="1"/>
  <bookViews>
    <workbookView xWindow="-120" yWindow="-120" windowWidth="29040" windowHeight="15720" tabRatio="822" xr2:uid="{71640336-B4D4-43DA-A6F1-E4B10CDEEE0A}"/>
  </bookViews>
  <sheets>
    <sheet name="Instrucciones" sheetId="21" r:id="rId1"/>
    <sheet name="Modelo de oferta económica" sheetId="1" r:id="rId2"/>
  </sheets>
  <definedNames>
    <definedName name="_Hlk113442285" localSheetId="0">Instrucciones!#REF!</definedName>
    <definedName name="_Hlk113442285" localSheetId="1">'Modelo de oferta económica'!#REF!</definedName>
    <definedName name="_Hlk119490985" localSheetId="0">Instrucciones!#REF!</definedName>
    <definedName name="_Hlk119490985" localSheetId="1">'Modelo de oferta económica'!#REF!</definedName>
    <definedName name="_Hlk119568242" localSheetId="0">Instrucciones!#REF!</definedName>
    <definedName name="_Hlk119568242" localSheetId="1">'Modelo de oferta económica'!#REF!</definedName>
    <definedName name="_Hlk119914996" localSheetId="0">Instrucciones!#REF!</definedName>
    <definedName name="_Hlk119914996" localSheetId="1">'Modelo de oferta económica'!#REF!</definedName>
    <definedName name="_Toc125653035" localSheetId="0">Instrucciones!#REF!</definedName>
    <definedName name="_Toc125653035" localSheetId="1">'Modelo de oferta económica'!#REF!</definedName>
    <definedName name="_Toc125653036" localSheetId="0">Instrucciones!#REF!</definedName>
    <definedName name="_Toc125653036" localSheetId="1">'Modelo de oferta económica'!#REF!</definedName>
    <definedName name="_Toc125653037" localSheetId="0">Instrucciones!#REF!</definedName>
    <definedName name="_Toc125653037" localSheetId="1">'Modelo de oferta económica'!#REF!</definedName>
    <definedName name="_Toc125653038" localSheetId="0">Instrucciones!#REF!</definedName>
    <definedName name="_Toc125653038" localSheetId="1">'Modelo de oferta económica'!#REF!</definedName>
    <definedName name="_Toc125653039" localSheetId="0">Instrucciones!#REF!</definedName>
    <definedName name="_Toc125653039" localSheetId="1">'Modelo de oferta económica'!#REF!</definedName>
    <definedName name="_Toc125653040" localSheetId="0">Instrucciones!#REF!</definedName>
    <definedName name="_Toc125653040" localSheetId="1">'Modelo de oferta económica'!#REF!</definedName>
    <definedName name="_Toc125653041" localSheetId="0">Instrucciones!#REF!</definedName>
    <definedName name="_Toc125653041" localSheetId="1">'Modelo de oferta económica'!#REF!</definedName>
    <definedName name="_Toc125653042" localSheetId="0">Instrucciones!#REF!</definedName>
    <definedName name="_Toc125653042" localSheetId="1">'Modelo de oferta económica'!#REF!</definedName>
    <definedName name="_Toc125653043" localSheetId="0">Instrucciones!#REF!</definedName>
    <definedName name="_Toc125653043" localSheetId="1">'Modelo de oferta económica'!#REF!</definedName>
    <definedName name="_Toc125653044" localSheetId="0">Instrucciones!#REF!</definedName>
    <definedName name="_Toc125653044" localSheetId="1">'Modelo de oferta económica'!#REF!</definedName>
    <definedName name="_Toc125653045" localSheetId="0">Instrucciones!#REF!</definedName>
    <definedName name="_Toc125653045" localSheetId="1">'Modelo de oferta económica'!#REF!</definedName>
    <definedName name="_Toc125653046" localSheetId="0">Instrucciones!#REF!</definedName>
    <definedName name="_Toc125653046" localSheetId="1">'Modelo de oferta económica'!#REF!</definedName>
    <definedName name="_Toc125653047" localSheetId="0">Instrucciones!#REF!</definedName>
    <definedName name="_Toc125653047" localSheetId="1">'Modelo de oferta económica'!#REF!</definedName>
    <definedName name="_Toc125653048" localSheetId="0">Instrucciones!#REF!</definedName>
    <definedName name="_Toc125653048" localSheetId="1">'Modelo de oferta económica'!#REF!</definedName>
    <definedName name="_Toc125653049" localSheetId="0">Instrucciones!#REF!</definedName>
    <definedName name="_Toc125653049" localSheetId="1">'Modelo de oferta económica'!#REF!</definedName>
    <definedName name="_Toc125653050" localSheetId="0">Instrucciones!#REF!</definedName>
    <definedName name="_Toc125653050" localSheetId="1">'Modelo de oferta económica'!#REF!</definedName>
    <definedName name="_Toc125653051" localSheetId="0">Instrucciones!#REF!</definedName>
    <definedName name="_Toc125653051" localSheetId="1">'Modelo de oferta económica'!$B$17</definedName>
    <definedName name="_xlnm.Print_Area" localSheetId="0">Instrucciones!$B$1:$S$21</definedName>
    <definedName name="_xlnm.Print_Area" localSheetId="1">'Modelo de oferta económica'!$B$2:$H$305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304" i="1" l="1"/>
  <c r="I301" i="1" s="1"/>
  <c r="I30" i="1" s="1"/>
  <c r="E30" i="1" s="1"/>
  <c r="J303" i="1"/>
  <c r="H304" i="1" s="1"/>
  <c r="H301" i="1" s="1"/>
  <c r="I298" i="1"/>
  <c r="J297" i="1"/>
  <c r="H298" i="1" s="1"/>
  <c r="I294" i="1"/>
  <c r="J293" i="1"/>
  <c r="H294" i="1" s="1"/>
  <c r="I290" i="1"/>
  <c r="J289" i="1"/>
  <c r="H290" i="1" s="1"/>
  <c r="I286" i="1"/>
  <c r="J285" i="1"/>
  <c r="H286" i="1" s="1"/>
  <c r="I282" i="1"/>
  <c r="J281" i="1"/>
  <c r="H282" i="1" s="1"/>
  <c r="I278" i="1"/>
  <c r="J277" i="1"/>
  <c r="H278" i="1" s="1"/>
  <c r="I274" i="1"/>
  <c r="J273" i="1"/>
  <c r="H274" i="1" s="1"/>
  <c r="I270" i="1"/>
  <c r="I267" i="1" s="1"/>
  <c r="I29" i="1" s="1"/>
  <c r="J269" i="1"/>
  <c r="H270" i="1" s="1"/>
  <c r="I258" i="1"/>
  <c r="J257" i="1"/>
  <c r="H258" i="1" s="1"/>
  <c r="I244" i="1"/>
  <c r="J243" i="1"/>
  <c r="H244" i="1" s="1"/>
  <c r="I240" i="1"/>
  <c r="J239" i="1"/>
  <c r="H240" i="1" s="1"/>
  <c r="I236" i="1"/>
  <c r="J235" i="1"/>
  <c r="H236" i="1" s="1"/>
  <c r="I222" i="1"/>
  <c r="J221" i="1"/>
  <c r="H222" i="1" s="1"/>
  <c r="I218" i="1"/>
  <c r="J217" i="1"/>
  <c r="H218" i="1" s="1"/>
  <c r="I214" i="1"/>
  <c r="J213" i="1"/>
  <c r="H214" i="1" s="1"/>
  <c r="I210" i="1"/>
  <c r="J209" i="1"/>
  <c r="H210" i="1" s="1"/>
  <c r="I206" i="1"/>
  <c r="J205" i="1"/>
  <c r="H206" i="1" s="1"/>
  <c r="I188" i="1"/>
  <c r="J187" i="1"/>
  <c r="H188" i="1" s="1"/>
  <c r="I184" i="1"/>
  <c r="J183" i="1"/>
  <c r="H184" i="1" s="1"/>
  <c r="I180" i="1"/>
  <c r="J179" i="1"/>
  <c r="H180" i="1" s="1"/>
  <c r="I176" i="1"/>
  <c r="J175" i="1"/>
  <c r="H176" i="1" s="1"/>
  <c r="I172" i="1"/>
  <c r="J171" i="1"/>
  <c r="H172" i="1" s="1"/>
  <c r="I146" i="1"/>
  <c r="J145" i="1"/>
  <c r="H146" i="1" s="1"/>
  <c r="I136" i="1"/>
  <c r="J135" i="1"/>
  <c r="H136" i="1" s="1"/>
  <c r="I132" i="1"/>
  <c r="J131" i="1"/>
  <c r="H132" i="1" s="1"/>
  <c r="I122" i="1"/>
  <c r="J121" i="1"/>
  <c r="H122" i="1" s="1"/>
  <c r="I118" i="1"/>
  <c r="J117" i="1"/>
  <c r="H118" i="1" s="1"/>
  <c r="I114" i="1"/>
  <c r="J113" i="1"/>
  <c r="H114" i="1" s="1"/>
  <c r="I94" i="1"/>
  <c r="J93" i="1"/>
  <c r="H94" i="1" s="1"/>
  <c r="I90" i="1"/>
  <c r="J89" i="1"/>
  <c r="H90" i="1" s="1"/>
  <c r="I82" i="1"/>
  <c r="J81" i="1"/>
  <c r="H82" i="1" s="1"/>
  <c r="I250" i="1"/>
  <c r="J249" i="1"/>
  <c r="H250" i="1" s="1"/>
  <c r="I254" i="1"/>
  <c r="J253" i="1"/>
  <c r="H254" i="1" s="1"/>
  <c r="H267" i="1" l="1"/>
  <c r="E29" i="1" s="1"/>
  <c r="H247" i="1"/>
  <c r="I68" i="1"/>
  <c r="J67" i="1"/>
  <c r="H68" i="1" s="1"/>
  <c r="I232" i="1" l="1"/>
  <c r="J231" i="1"/>
  <c r="H232" i="1" s="1"/>
  <c r="I228" i="1"/>
  <c r="J227" i="1"/>
  <c r="H228" i="1" s="1"/>
  <c r="I202" i="1"/>
  <c r="J201" i="1"/>
  <c r="H202" i="1" s="1"/>
  <c r="I198" i="1"/>
  <c r="J197" i="1"/>
  <c r="H198" i="1" s="1"/>
  <c r="I194" i="1"/>
  <c r="J193" i="1"/>
  <c r="H194" i="1" s="1"/>
  <c r="I168" i="1"/>
  <c r="J167" i="1"/>
  <c r="H168" i="1" s="1"/>
  <c r="I164" i="1"/>
  <c r="J163" i="1"/>
  <c r="H164" i="1" s="1"/>
  <c r="I160" i="1"/>
  <c r="J159" i="1"/>
  <c r="H160" i="1" s="1"/>
  <c r="I156" i="1"/>
  <c r="J155" i="1"/>
  <c r="H156" i="1" s="1"/>
  <c r="I152" i="1"/>
  <c r="J151" i="1"/>
  <c r="H152" i="1" s="1"/>
  <c r="H225" i="1" l="1"/>
  <c r="H149" i="1"/>
  <c r="H191" i="1"/>
  <c r="I149" i="1"/>
  <c r="I24" i="1" s="1"/>
  <c r="I225" i="1"/>
  <c r="I26" i="1" s="1"/>
  <c r="I191" i="1"/>
  <c r="I25" i="1" s="1"/>
  <c r="I128" i="1"/>
  <c r="I125" i="1" s="1"/>
  <c r="J127" i="1"/>
  <c r="H128" i="1" s="1"/>
  <c r="H125" i="1" s="1"/>
  <c r="I247" i="1"/>
  <c r="I27" i="1" s="1"/>
  <c r="I142" i="1"/>
  <c r="I139" i="1" s="1"/>
  <c r="I23" i="1" s="1"/>
  <c r="J141" i="1"/>
  <c r="H142" i="1" s="1"/>
  <c r="H139" i="1" s="1"/>
  <c r="E26" i="1" l="1"/>
  <c r="E24" i="1"/>
  <c r="E25" i="1"/>
  <c r="E23" i="1"/>
  <c r="E27" i="1"/>
  <c r="I104" i="1" l="1"/>
  <c r="J103" i="1"/>
  <c r="H104" i="1" s="1"/>
  <c r="I100" i="1"/>
  <c r="J99" i="1"/>
  <c r="H100" i="1" s="1"/>
  <c r="H97" i="1" l="1"/>
  <c r="I97" i="1"/>
  <c r="I20" i="1" s="1"/>
  <c r="J59" i="1"/>
  <c r="H60" i="1" s="1"/>
  <c r="J263" i="1"/>
  <c r="H264" i="1" s="1"/>
  <c r="H261" i="1" s="1"/>
  <c r="I264" i="1"/>
  <c r="I261" i="1" s="1"/>
  <c r="I28" i="1" s="1"/>
  <c r="E28" i="1" s="1"/>
  <c r="I22" i="1"/>
  <c r="E22" i="1" s="1"/>
  <c r="J109" i="1"/>
  <c r="H110" i="1" s="1"/>
  <c r="H107" i="1" s="1"/>
  <c r="I110" i="1"/>
  <c r="I107" i="1" s="1"/>
  <c r="I21" i="1" s="1"/>
  <c r="J73" i="1"/>
  <c r="H74" i="1" s="1"/>
  <c r="I74" i="1"/>
  <c r="J77" i="1"/>
  <c r="H78" i="1" s="1"/>
  <c r="I78" i="1"/>
  <c r="J85" i="1"/>
  <c r="H86" i="1" s="1"/>
  <c r="I86" i="1"/>
  <c r="J63" i="1"/>
  <c r="H64" i="1" s="1"/>
  <c r="I60" i="1"/>
  <c r="I64" i="1"/>
  <c r="H71" i="1" l="1"/>
  <c r="H57" i="1"/>
  <c r="I71" i="1"/>
  <c r="I19" i="1" s="1"/>
  <c r="E20" i="1"/>
  <c r="I57" i="1"/>
  <c r="I18" i="1" s="1"/>
  <c r="E21" i="1"/>
  <c r="E19" i="1" l="1"/>
  <c r="E18" i="1"/>
  <c r="E31" i="1" l="1"/>
  <c r="I31" i="1" s="1"/>
</calcChain>
</file>

<file path=xl/sharedStrings.xml><?xml version="1.0" encoding="utf-8"?>
<sst xmlns="http://schemas.openxmlformats.org/spreadsheetml/2006/main" count="517" uniqueCount="246">
  <si>
    <t>CAPÍTULO 1</t>
  </si>
  <si>
    <t>Partida</t>
  </si>
  <si>
    <t>Precio Unitario</t>
  </si>
  <si>
    <t>Medición</t>
  </si>
  <si>
    <t>Importe</t>
  </si>
  <si>
    <t>m</t>
  </si>
  <si>
    <t>Ud.</t>
  </si>
  <si>
    <t>CAPÍTULO 2</t>
  </si>
  <si>
    <t>CAPÍTULO 3</t>
  </si>
  <si>
    <t>CAPÍTULO 5</t>
  </si>
  <si>
    <t>SEGURIDAD Y SALUD</t>
  </si>
  <si>
    <t>TOTAL PROYECTO</t>
  </si>
  <si>
    <t>Importe (€)</t>
  </si>
  <si>
    <t>P.A.</t>
  </si>
  <si>
    <t>Precio</t>
  </si>
  <si>
    <t>MODELO DE OFERTA ECONÓMICA</t>
  </si>
  <si>
    <t>TOTAL, PRECIO OFERTADO (IVA Excluido)</t>
  </si>
  <si>
    <t>¿Tiene previsto subcontratar?</t>
  </si>
  <si>
    <t>SÍ*</t>
  </si>
  <si>
    <t>NO</t>
  </si>
  <si>
    <t>*En caso afirmativo, indicar el importe y alcance de la/s partida/s subcontratada/s, así como la denominación social o perfil empresarial de la/s empresa/s subcontratista/s:</t>
  </si>
  <si>
    <t>Actuación/Actividad a subcontratar</t>
  </si>
  <si>
    <t>Importe a subcontratar</t>
  </si>
  <si>
    <t>Empresa subcontratista</t>
  </si>
  <si>
    <t>Precio Máximo de Licitación
 IVA EXCLUIDO</t>
  </si>
  <si>
    <t>Instrucciones para cumplimentar el archivo Excel de presentación de oferta económica</t>
  </si>
  <si>
    <r>
      <t xml:space="preserve">     •En el resumen general, cuando el archivo detecta la ausencia de algún importe de precio unitario o partida alzada, se podrá visualizar en la columna "E" la leyenda </t>
    </r>
    <r>
      <rPr>
        <sz val="11"/>
        <color rgb="FFFF0000"/>
        <rFont val="Calibri"/>
        <family val="2"/>
        <scheme val="minor"/>
      </rPr>
      <t>"En este capítulo hay alguna partida con precio unitario o partida alzada sin rellenar"</t>
    </r>
  </si>
  <si>
    <t>-El archivo calcula de forma automática el precio ofertado por el licitador, en base los importes introducidos, sumando a su vez las partidas de cada capítulo.</t>
  </si>
  <si>
    <r>
      <t xml:space="preserve">     •En la última línea del resumen general, cuando el archivo detecta que la oferta final supera el valor del presupuesto máximo de licitación se visualizará la leyenda </t>
    </r>
    <r>
      <rPr>
        <sz val="11"/>
        <color rgb="FFFF0000"/>
        <rFont val="Calibri"/>
        <family val="2"/>
        <scheme val="minor"/>
      </rPr>
      <t xml:space="preserve">"El precio ofertado supera el Presupuesto Máximo de Licitación, oferta </t>
    </r>
    <r>
      <rPr>
        <b/>
        <sz val="11"/>
        <color rgb="FFFF0000"/>
        <rFont val="Calibri"/>
        <family val="2"/>
        <scheme val="minor"/>
      </rPr>
      <t>NO ADMISIBLE</t>
    </r>
    <r>
      <rPr>
        <sz val="11"/>
        <color rgb="FFFF0000"/>
        <rFont val="Calibri"/>
        <family val="2"/>
        <scheme val="minor"/>
      </rPr>
      <t xml:space="preserve">" </t>
    </r>
  </si>
  <si>
    <t>-En cada capítulo el archivo trae de origen las mediciones de cada partida y calculará de forma automática los importes totales por partida, al introducir el licitador los importes de cada precio unitario y partida alzada.</t>
  </si>
  <si>
    <t>-A modo de alerta, en la columna "E" de la pestaña "Modelo de oferta económica" aparecerá una leyenda en color rojo en las filas en las que exista algún error de cumplimentación, en los casos siguinetes:</t>
  </si>
  <si>
    <r>
      <t xml:space="preserve">     </t>
    </r>
    <r>
      <rPr>
        <sz val="11"/>
        <color theme="1"/>
        <rFont val="Calibri"/>
        <family val="2"/>
      </rPr>
      <t>•Dentro de cada capítulo, c</t>
    </r>
    <r>
      <rPr>
        <sz val="11"/>
        <color theme="1"/>
        <rFont val="Calibri"/>
        <family val="2"/>
        <scheme val="minor"/>
      </rPr>
      <t xml:space="preserve">uando el archivo detecta la ausencia de algún importe de precio unitario o partida alzada, en la columna "E" se visualizará la leyenda </t>
    </r>
    <r>
      <rPr>
        <sz val="11"/>
        <color rgb="FFFF0000"/>
        <rFont val="Calibri"/>
        <family val="2"/>
        <scheme val="minor"/>
      </rPr>
      <t>"Es necesario completar el precio de esta partida, introduciendo un importe en la celda en naranja</t>
    </r>
    <r>
      <rPr>
        <b/>
        <sz val="11"/>
        <color rgb="FFFF0000"/>
        <rFont val="Calibri"/>
        <family val="2"/>
        <scheme val="minor"/>
      </rPr>
      <t>"</t>
    </r>
  </si>
  <si>
    <t>-El importe de cada precio unitario y partida alzada debe incluir la parte correspondiente de gastos generales y el beneficio industrial. Los importes NO deben incluir el IVA.</t>
  </si>
  <si>
    <t>Una vez completado el archivo el licitador deberá convertir a formato PDF todas las hojas de la pestaña "Modelo de oferta económica", firmar electrónicamente el documento e incorporarlo al Archivo electrónico C de su proposición, junto con el archivo en formato Excel y el resto de documentos incluidos en el anexo al PCA.
En caso de no coincidencia entre lo indicado en el archivo Excel y el archivo PDF, primará el documento PDF firmado electronicamente.</t>
  </si>
  <si>
    <r>
      <t>-</t>
    </r>
    <r>
      <rPr>
        <u/>
        <sz val="11"/>
        <color theme="1"/>
        <rFont val="Calibri"/>
        <family val="2"/>
        <scheme val="minor"/>
      </rPr>
      <t>Se deberán cumplimentar todos los precios unitarios y las partidas alzadas de todos los capítulos.</t>
    </r>
    <r>
      <rPr>
        <sz val="11"/>
        <color theme="1"/>
        <rFont val="Calibri"/>
        <family val="2"/>
        <scheme val="minor"/>
      </rPr>
      <t xml:space="preserve"> </t>
    </r>
    <r>
      <rPr>
        <b/>
        <sz val="11"/>
        <color theme="1"/>
        <rFont val="Calibri"/>
        <family val="2"/>
        <scheme val="minor"/>
      </rPr>
      <t>NO SON ADMISIBLES</t>
    </r>
    <r>
      <rPr>
        <sz val="11"/>
        <color theme="1"/>
        <rFont val="Calibri"/>
        <family val="2"/>
        <scheme val="minor"/>
      </rPr>
      <t xml:space="preserve"> las ofertas que NO</t>
    </r>
    <r>
      <rPr>
        <b/>
        <sz val="11"/>
        <color theme="1"/>
        <rFont val="Calibri"/>
        <family val="2"/>
        <scheme val="minor"/>
      </rPr>
      <t xml:space="preserve"> </t>
    </r>
    <r>
      <rPr>
        <sz val="11"/>
        <color theme="1"/>
        <rFont val="Calibri"/>
        <family val="2"/>
        <scheme val="minor"/>
      </rPr>
      <t xml:space="preserve">estén completas. </t>
    </r>
  </si>
  <si>
    <t>-El archivo se compone de esta pestaña de instrucciones, y de la pestaña "Modelo de oferta económica" que contiene el resumen del importe total ofertado, el resumen por capítulo y el detalle de cada capítulo con los precios unitarios y las partidas alzadas.</t>
  </si>
  <si>
    <t>-La hoja deberá incluir en cada celda naranja un único importe y el archivo automaticamente redondeará a dos decimales.</t>
  </si>
  <si>
    <t>m²</t>
  </si>
  <si>
    <t>CAPÍTULO 4</t>
  </si>
  <si>
    <t>CAPÍTULO 6</t>
  </si>
  <si>
    <t>CAPÍTULO 7</t>
  </si>
  <si>
    <t>CAPÍTULO 8</t>
  </si>
  <si>
    <t>CAPÍTULO 9</t>
  </si>
  <si>
    <t>CAPÍTULO 10</t>
  </si>
  <si>
    <t>CAPÍTULO 11</t>
  </si>
  <si>
    <t>-El licitador rellenará en la pestaña "Modelo de oferta Económica" sus datos en los espacios punteados y la tabla correspondiente a la subcontratación prevista, en su caso, de tareas no críticas.</t>
  </si>
  <si>
    <t>-El licitador rellenará las celdas en naranja de la pestaña "Modelo de oferta Económica", que se corresponden con el importe ofertado de cada precio unitario y partida alzada de cada una de las partidas. El archivo calcula automaticamente el importe total.</t>
  </si>
  <si>
    <r>
      <t>m</t>
    </r>
    <r>
      <rPr>
        <b/>
        <sz val="8"/>
        <color rgb="FF000000"/>
        <rFont val="Aptos Narrow"/>
        <family val="2"/>
      </rPr>
      <t>³</t>
    </r>
  </si>
  <si>
    <t>ACTIVIDADES FINALES</t>
  </si>
  <si>
    <t>PROYECTO DE OBRA DE ACONDICIONAMIENTO DE LOS ALMACENES C3, C4 Y C5 DE LA CENTRAL NUCLEAR SANTA MARÍA DE GAROÑA</t>
  </si>
  <si>
    <t>ACTIVIDADES PREVIAS</t>
  </si>
  <si>
    <t>001</t>
  </si>
  <si>
    <t>Implantación en obra</t>
  </si>
  <si>
    <t>002</t>
  </si>
  <si>
    <t>Retirada y traslado de materiales almacenados a otros puntos de la instalación</t>
  </si>
  <si>
    <t>003</t>
  </si>
  <si>
    <t>Desmontaje de estructuras auxiliares</t>
  </si>
  <si>
    <t>kg</t>
  </si>
  <si>
    <t>CAP.1 - Actividades Previas</t>
  </si>
  <si>
    <t>CAP.2 - Obra Civil. Reparación de cubiertas y fachadas</t>
  </si>
  <si>
    <t>OBRA CIVIL. REPARACIÓN DE CUBIERTAS Y FACHADAS.</t>
  </si>
  <si>
    <t>004</t>
  </si>
  <si>
    <t>Línea de vida horizontal permanente</t>
  </si>
  <si>
    <t>005</t>
  </si>
  <si>
    <t>Desmontaje de fachada de chapa metálica.</t>
  </si>
  <si>
    <t>006</t>
  </si>
  <si>
    <t>Fachada simple, de chapa perfilada de acero.</t>
  </si>
  <si>
    <t>007</t>
  </si>
  <si>
    <t>Punto singular para fachada simple, de chapa perfilada de acero.</t>
  </si>
  <si>
    <t>008</t>
  </si>
  <si>
    <t>Reparaciones puntuales en cubiertas y fachadas.</t>
  </si>
  <si>
    <t>009</t>
  </si>
  <si>
    <t>Enfoscado de mortero de cemento sobre paramento.</t>
  </si>
  <si>
    <t>CAP.3 - Obra Civil. Demolición de estructuras</t>
  </si>
  <si>
    <t>OBRA CIVIL. DEMOLICIÓN DE ESTRUCTURAS</t>
  </si>
  <si>
    <t>010</t>
  </si>
  <si>
    <t>Demolición de muro de hormigón armado.</t>
  </si>
  <si>
    <t>011</t>
  </si>
  <si>
    <t>Reparación estructural de hormigón, con mortero a base de resina epoxi.</t>
  </si>
  <si>
    <t>CAP.4 - Obra Civil. Mejora de control de vertidos</t>
  </si>
  <si>
    <t>OBRA CIVIL. MEJORA DE CONTROL DE VERTIDOS</t>
  </si>
  <si>
    <t>012</t>
  </si>
  <si>
    <t>Corte en estructura de hormigón, mediante equipo de corte con disco de diamante.</t>
  </si>
  <si>
    <t>013</t>
  </si>
  <si>
    <t>Demolición hormigón armado con medios mecánicos.</t>
  </si>
  <si>
    <t>014</t>
  </si>
  <si>
    <t>Canal de Hormigón Polímero y rejilla de fundición.</t>
  </si>
  <si>
    <t>015</t>
  </si>
  <si>
    <t>Arqueta ciega estanca de hormigón.</t>
  </si>
  <si>
    <t>016</t>
  </si>
  <si>
    <t>Demolición de losa de hormigón armado con medios mecánicos.</t>
  </si>
  <si>
    <t>017</t>
  </si>
  <si>
    <t>Limpieza de canaletas y verificación de evacuación.</t>
  </si>
  <si>
    <t>018</t>
  </si>
  <si>
    <t>Losa de hormigón en ejecución de rampa.</t>
  </si>
  <si>
    <t>CAP.6 - Obra Civil. Mejora de acabados; soleras</t>
  </si>
  <si>
    <t>CAP.5 - Obra Civil. Mejora de acabados; accesos</t>
  </si>
  <si>
    <t>OBRA CIVIL. MEJORA DE ACABADOS; SOLERAS</t>
  </si>
  <si>
    <t>019</t>
  </si>
  <si>
    <t>Preparación de superficie de solera de hormigón, para la posterior aplicación de un revestimiento.</t>
  </si>
  <si>
    <t>020</t>
  </si>
  <si>
    <t>Revestimiento de pavimento epoxi sobre solera, canaleta y pozo.</t>
  </si>
  <si>
    <t>CAP.7 - Instalaciones de baja tensión</t>
  </si>
  <si>
    <t>INSTALACIONES DE BAJA TENSIÓN</t>
  </si>
  <si>
    <t>021</t>
  </si>
  <si>
    <t>022</t>
  </si>
  <si>
    <t>Conductor de tierra.</t>
  </si>
  <si>
    <t>023</t>
  </si>
  <si>
    <t>Protecciones contra sobretensiones.</t>
  </si>
  <si>
    <t>024</t>
  </si>
  <si>
    <t>Desmontaje de instalaciones.</t>
  </si>
  <si>
    <t>025</t>
  </si>
  <si>
    <t>Luminarias led 126W, 230V.</t>
  </si>
  <si>
    <t>026</t>
  </si>
  <si>
    <t>Cable eléctrico unipolar de 450/750 V de tensión nominal. Para alumbrado normal y emergencia. Tendido bajo tubo (canalización).</t>
  </si>
  <si>
    <t>027</t>
  </si>
  <si>
    <t>Caja de derivación. Para alumbrado normal, emergencia y PCI.</t>
  </si>
  <si>
    <t>028</t>
  </si>
  <si>
    <t>Canalización. Para alumbrado normal / emergencia / PCI.</t>
  </si>
  <si>
    <t>029</t>
  </si>
  <si>
    <t>Proyector de alumbrado de emergencia de tipo LED.</t>
  </si>
  <si>
    <t>030</t>
  </si>
  <si>
    <t>Luminaria de emergencia con lámpara LED</t>
  </si>
  <si>
    <t>CAP.8 - Instalaciones de Protección contra Incendios</t>
  </si>
  <si>
    <t>INSTALACIONES DE PROTECCIÓN CONTRA INCENDIOS</t>
  </si>
  <si>
    <t>031</t>
  </si>
  <si>
    <t>Detector lineal de humos.</t>
  </si>
  <si>
    <t>032</t>
  </si>
  <si>
    <t>033</t>
  </si>
  <si>
    <t>Módulo de prueba para detectores de humo lineales en PNL-3417.</t>
  </si>
  <si>
    <t>Pulsador de alarma de incendios.</t>
  </si>
  <si>
    <t>034</t>
  </si>
  <si>
    <t>035</t>
  </si>
  <si>
    <t>Módulo monitor MMX-101 de Notifier. PNL-3417.</t>
  </si>
  <si>
    <t>Cableado. Lógica de actuación detección y alimentación detectores de infrarrojos.</t>
  </si>
  <si>
    <t>036</t>
  </si>
  <si>
    <t>Cable eléctrico de 0,6/1 kV de tensión nominal. Módulos de prueba PCI.</t>
  </si>
  <si>
    <t>037</t>
  </si>
  <si>
    <t>Placa de señalización de equipos contra incendios.</t>
  </si>
  <si>
    <t>038</t>
  </si>
  <si>
    <t>Señalización de medios de evacuación.</t>
  </si>
  <si>
    <t>CAP.9 - Pruebas Funcionales y Puesta en Servicio</t>
  </si>
  <si>
    <t>PRUEBAS FUNCIONALES Y PUESTA EN SERVICIO</t>
  </si>
  <si>
    <t>039</t>
  </si>
  <si>
    <t>040</t>
  </si>
  <si>
    <t>Ensayo de adherencia de revestimiento: tracción superficial.</t>
  </si>
  <si>
    <t>041</t>
  </si>
  <si>
    <t>042</t>
  </si>
  <si>
    <t>043</t>
  </si>
  <si>
    <t>Pruebas sobre el sistema de drenaje.</t>
  </si>
  <si>
    <t>Pruebas de alumbrado normal y de emergencia.</t>
  </si>
  <si>
    <t>044</t>
  </si>
  <si>
    <t>Pruebas sobre el sistema PCI.</t>
  </si>
  <si>
    <t>Limpieza mecánica de fachadas con lanza de agua.</t>
  </si>
  <si>
    <t>045</t>
  </si>
  <si>
    <t>046</t>
  </si>
  <si>
    <t>Elemento de señalización.</t>
  </si>
  <si>
    <t>047</t>
  </si>
  <si>
    <t>Actividades Finales.</t>
  </si>
  <si>
    <t>CAP.10 - Actividades finales</t>
  </si>
  <si>
    <t>CAP.11 - Calidad</t>
  </si>
  <si>
    <t>CALIDAD</t>
  </si>
  <si>
    <t>048</t>
  </si>
  <si>
    <t>Calidad.</t>
  </si>
  <si>
    <t>CAPÍTULO 12</t>
  </si>
  <si>
    <t>GESTIÓN DE RESIDUOS DE CONSTRUCCIÓN Y DEMOLICIÓN</t>
  </si>
  <si>
    <t>049</t>
  </si>
  <si>
    <t>Clasificación de residuos de la construcción.</t>
  </si>
  <si>
    <t>050</t>
  </si>
  <si>
    <t>Bidón para almacenar residuos peligrosos.</t>
  </si>
  <si>
    <t>051</t>
  </si>
  <si>
    <t>Transporte de residuos inertes con camión.</t>
  </si>
  <si>
    <t>052</t>
  </si>
  <si>
    <t>Transporte de bidón de residuos peligrosos.</t>
  </si>
  <si>
    <t>053</t>
  </si>
  <si>
    <t>054</t>
  </si>
  <si>
    <t>Canon de vertido por entrega de bidón con residuos peligrosos a gestor autorizado.</t>
  </si>
  <si>
    <t>Canon de vertido por entrega de residuos inertes a gestor autorizado.</t>
  </si>
  <si>
    <t>055</t>
  </si>
  <si>
    <t>Valorización de residuos de hierro y acero.</t>
  </si>
  <si>
    <t>056</t>
  </si>
  <si>
    <t>Valorización de residuos de cobre.</t>
  </si>
  <si>
    <t>CAPÍTULO 13</t>
  </si>
  <si>
    <t>Seguridad y salud.</t>
  </si>
  <si>
    <t>CAP.13 - Seguridad y salud</t>
  </si>
  <si>
    <t>CAP.12 - Gestión de residuos de construcción y demolición</t>
  </si>
  <si>
    <t>Partida alzada de abono íntegro. Incluye todos los costes asociados al establecimiento y la gestión del alta del contratista y su personal en la instalación, incluyendo: implantación en obra (instalación de casetas de obra, habilitación de espacios de trabajo y acopios, etc), cursos de acceso, formación específica, reconocimientos médicos, etc, así como informe de comprobación sobre el terreno de la modificación planteada en este proyecto de obra, de acuerdo a lo referido en el Pliego de Condiciones.</t>
  </si>
  <si>
    <t>Retirada y transporte de material existente en almacenes (aproximadamente 4 ud/m³) con un peso medio de hasta 500kg/m3, mediante camión, dumper y/o carretilla elevadora a una distancia máxima de 5 km, dentro de las instalaciones de la Central. Incluso carga, descarga y acopio de los elementos en la zona designada.</t>
  </si>
  <si>
    <t>Desmontaje de estructura metálica modular en estanterías en almacén C3, ancladas a solera y con altura media de 4,50 metros, retirada y carga manual sobre camión o contenedor para su gestión como residuo.</t>
  </si>
  <si>
    <t>Línea de anclaje horizontal permanente, de cable de acero, sin amortiguador de caídas, clase C, compuesta por anclaje terminal de aleación de aluminio L-2653 con tratamiento térmico T6, acabado con pintura epoxi-poliéster; anclaje intermedio de aleación de aluminio L-2653 con tratamiento térmico T6, acabado con pintura epoxi-poliéster; cable flexible de acero galvanizado, de 10 mm de diámetro, compuesto por 7 cordones de 19 hilos; tensor de caja abierta, con ojo en un extremo y horquilla en el extremo opuesto; conjunto de un sujetacables y un terminal manual; protector para cabo; placa de señalización y conjunto de dos precintos de seguridad. Incluso fijaciones para la sujeción de los componentes de la línea de anclaje al soporte.</t>
  </si>
  <si>
    <t>Desmontaje de fachada simple, de chapa perfilada de acero, manteniendo las estructuras auxiliares, con medios manuales, sin deteriorar los elementos a los que está sujeto, y carga manual sobre camión para su reaprovechamiento.</t>
  </si>
  <si>
    <t>Fachada simple, de chapa perfilada trapezoidal de acero prelacado en ambas caras, color a elegir, espesor 0,6 mm, 30 mm de altura de perfil y 197 mm de intereje, anchura útil 910 mm. Colocación en posición vertical mediante sistema de fijación visto, 200 mm de solape de la chapa superior sobre la inferior y un trapecio de solape lateral entre chapas. Incluso accesorios de fijación de las chapas y cinta flexible de butilo, adhesiva por ambas caras, para el sellado de estanqueidad de los solapes entre chapas perfiladas. El precio no incluye la estructura soporte ni la resolución de puntos singulares.</t>
  </si>
  <si>
    <t>Punto singular para fachada (jamba, dintel, esquina), de chapa perfilada de acero, con chapa plegada de acero galvanizado, de 1,0 mm de espesor,hasta 60 cm de desarrollo y 5 pliegues, con tornillería para la unión de las chapas entre sí. Incluso accesorios de fijación de las piezas, y sellador adhesivo monocomponente para el sellado de las juntas entre chapas. Incluye la retirada del existente y reposición.</t>
  </si>
  <si>
    <t>Reparación de chapa perfilada trapezoidal de acero prelacado, en fachadas y cubiertas, mediante colocación con un solape de la chapa superior de 200 mm como mínimo  y un solape lateral de un trapecio (greca), sellada con masilla de poliuretano monocomponente y  fijada mecánicamente  en cubierta inclinada . Incluso accesorios de fijación de las chapas. Incluye las actuaciones en los puntos singulares y las piezas especiales de la cobertura ajustada a chapa existente en cubiertas y la utilización de chapa recuperada en fachada desmontada.</t>
  </si>
  <si>
    <t>Enfoscado de mortero de cemento, tipo GP CSIII W2, según UNE-EN 998-1, color gris, de 10  a 15mm de espesor, maestreado, con acabado fratasado, aplicado manualmente, sobre paramento exterior de fábrica de ladrillo o bloque de hormigón, vertical. Incluso junquillos de PVC, para formación de juntas y esquinas y malla de fibra de vidrio antiálcalis en los cambios de material y en los frentes de forjado, para evitar fisuras. El precio incluye la protección de los elementos del entorno que puedan verse afectados durante los trabajos y la resolución de puntos singulares. Incluye preparación de superficie mediante chorreado.</t>
  </si>
  <si>
    <t>Demolición de muro de hormigón armado, con medios manuales y mecánicos, y carga sobre camión o contenedor.</t>
  </si>
  <si>
    <t>Aplicación manual de mortero de reparación de dos componentes a base de resina epoxi, tixotrópico y con altas resistencias mecánicas, con una resistencia a compresión a 28 días mayor o igual a 45 N/mm² y un módulo de elasticidad mayor o igual a 20000 N/mm², clase R4 según UNE-EN 1504-3, Euroclase F de reacción al fuego, según UNE-EN 13501-1, en capa de 10 mm de espesor medio, con acabado superficial fratasado con esponja o fratás, para reparación y refuerzo estructural de forjado de hormigón.</t>
  </si>
  <si>
    <t>Corte por vía húmeda en losa de hormigón, hasta un espesor máximo de 30 cm, realizado con equipo de corte con disco de diamante, con profundidad válida para posterior demolición.</t>
  </si>
  <si>
    <t>Demolición de losa maciza de hormigón armado de hasta 20 cm de canto total, con retroexcavadora con martillo rompedor, previo levantado del pavimento y su base, y carga manual sobre camión o contenedor. El precio incluye el levantado del pavimento y carga para gestión.</t>
  </si>
  <si>
    <t>Canal de Hormigón Polímero , ancho exterior 136mm., ancho interior 100mm. y alturas exteriores entre 80mm. y 300mm., con pendiente incorporada del 0,5% o pendiente en cascada, para recogida de aguas pluviales, en módulos de 1ML de longitud, con perfiles de acero galvanizado para protección lateral. 2 Ud de rejilla de fundición ductil nervada, modelo   FNX100RGDM, con clase de carga D-400, según norma EN-1433. Sistema de fijación canal-rejilla RapidLock® (código R100G) o atornillado (código R100F), con 8 puntos de fijación por ML, y conexión con pozo, o sistema equivalente aprobado por la D .F. Totalmente instalado, incluso p.p de excavación, compactado y encofrado si fuera necesario, pequeño material y medios auxiliares s/Código Estructural. Recibida con hormigón HM-25/B/20/X0 con espesores laterales y base no inferiores a 150mm, según especificaciones de fabricante.</t>
  </si>
  <si>
    <t>Arqueta ciega estanca prefabricada de hormigón, de dimensiones interiores100x100x100 cm, sobre solera de hormigón en masa HM-25/B/20/X0 de 20 cm de espesor, con marco y tapa de fundición ductil con clase de carga D-400, según norma EN-124; previa excavación con medios mecánicos y posterior relleno del trasdós con hormigón.</t>
  </si>
  <si>
    <t>Limpieza de canaletas en umbral de acceso de puertas principales, verificación de correcto funcionamiento de desagüe de la canaleta, limpieza de su zona de descarga, y renovación en su caso de la tubería de evacuación de la canaleta y zona de descarga de la misma con tubo de PVC liso, para saneamiento enterrado sin presión, serie SN-4, rigidez anular nominal 4 kN/m², de 110 mm de diámetro exterior y 2,7 mm de espesor, según UNE-EN 1401-1.</t>
  </si>
  <si>
    <t>Losa en rampa, de 15 cm de espesor, realizada con hormigón HA-25/F/20/XC2 fabricado en central y vertido desde camión, y con acero B 500 SD, con una cuantía de 60 kg/m³; acabado superficial liso mediante fratasado. Incluso replanteo alambre de atar, y separadores. Colocación  sobre la capa base existente y lámina anticontaminante de polietileno.</t>
  </si>
  <si>
    <t>OBRA CIVIL. MEJORA DE ACABADOS; ACCESOS</t>
  </si>
  <si>
    <t>Preparación de superficie de solera de hormigón, para la posterior aplicación de un revestimiento, mediante desbastado mecánico, obteniendo una rugosidad inferior a 2 mm.</t>
  </si>
  <si>
    <t>Suministro y aplicación de revestimiento con pintura de dos componentes, a base de resina epoxi color gris, sin disolventes, acabado mate, compuesta por imprimación de espesor 1.500 micras y acabado de 100 micras (espesor total 1.600 micras), sobre superficies interiores de hormigón o de mortero autonivelante, incluida preparación de soporte (grietas y oquedades se deben sanear y rellenar con mortero de cemento epoxi) y limpieza con aspirado previo a la aplicación. Pintura descontaminable ,grado de adherencia superior a 1,4 MPa según UNE-EN ISO 4624, desgaste por abrasión según UNE-EN 13892-4. Incluso p/p de preparación de la mezcla, curado y cualquier elemento auxiliar necesario.</t>
  </si>
  <si>
    <t>Pararrayos con dispositivo de cebado "PDC".</t>
  </si>
  <si>
    <t>Sistema externo de protección frente al rayo, formado por pararrayos con dispositivo de cebado tipo "PDC", avance de 45 µs y radio de protección de 63 m para un nivel de protección 1 según DB SUA Seguridad de utilización y accesibilidad (CTE), colocado en cubierta sobre mástil de acero galvanizado en caliente, de 1 1/2" de diámetro y 6 m de longitud. Incluso soportes, piezas especiales, pletina conductora de cobre estañado, vías de chispas, contador de los impactos de rayo recibidos, tubos de protección de las bajadas y tomas de tierra con pletina conductora de cobre estañado.</t>
  </si>
  <si>
    <t>Conexión a tierra con red existente en arqueta junto a barracón C3.</t>
  </si>
  <si>
    <t>Instalación de dispositivos limitadores frente a sobretensiones en edificio (almacén C3) frente a descargas atmosféricas o rayos y conforme a normativa aplicable ITC-BT-23 y CTE SUA 8. Incluye otros componentes requeridos como cables, perfiles, interruptor, etc.</t>
  </si>
  <si>
    <t>Desmontaje de todas aquellas instalaciones situadas en fachada  o interior de edificio que entorpezcan y/o pudieran deteriorarse durante la ejecución de los trabajos de rehabilitación, tales como redes eléctricas, aparatos de aire acondicionado, bajantes, apliques, etc., con medios manuales, y recuperación, acopio y montaje del material en el mismo emplazamiento, y/o carga manual sobre camión o contenedor para su gestión como residuo, según el alcance definido en proyecto.</t>
  </si>
  <si>
    <t>Suministro, montaje, conexionado y probado de luminarias de tipo LED PHILIPS 126W, 230V Coreline Higbay Gen4 BY121P LED 200S PSU o equivalente en alumbrado normal aprobado por D.F.</t>
  </si>
  <si>
    <t>Cable unipolar H07ZZ-F (AS), siendo su tensión asignada de 450/750 V, reacción al fuego clase Cca-s1b,d1,a1, con conductor de cobre clase 5 (-F) de 2,5 mm² de sección, con aislamiento de compuesto reticulado a base de poliolefina libre de halógenos (Z) y cubierta de compuesto reticulado a base de poliolefina libre de halógenos (Z). Incluso accesorios y elementos de sujeción.</t>
  </si>
  <si>
    <t>Caja de derivación estanca, rectangular, de 150x175x80 mm, con 10 conos y tapa de registro con tornillos de 1/4 de vuelta. Instalación en superficie. Incluso regletas de conexión y elementos de fijación.</t>
  </si>
  <si>
    <t>Canalización de tubo rígido de policarbonato, exento de halógenos, enchufable, curvable en caliente, de color gris RAL 7035, de 32 mm de diámetro nominal, resistencia a la compresión 1250 N, resistencia al impacto 6 julios, con grado de protección IP44. Instalación fija en superficie.</t>
  </si>
  <si>
    <t>Suministro, montaje, conexionado y probado de proyectores de alumbrado de emergencia de tipo LED, LUZNOR Mod PL1-1800, 1h, 230Vca, 4 focos. Incluye retirada de iluminación existente.</t>
  </si>
  <si>
    <t>Luminaria de emergencia, permanente o no permanente, con autotest y posibilidad de control centralizado, de 20 W, con lámpara LED no reemplazable, flujo luminoso 200 lúmenes, carcasa de 280x120x60 mm, aislamiento clase II, grados de protección IP65 e IK07, con baterías de Ni-Cd, autonomía de 1 h, alimentación a 220/240 V y 50-60 Hz y piloto luminoso indicador de carga color verde. Instalación en superficie. Incluso accesorios y elementos de fijación.</t>
  </si>
  <si>
    <t>Suministro e instalación de un detector de humo convencional por rayo proyectado de largo alcance (infrarrojos), de forma que cubran la superficie total de cada almacén, modelo OSID-RE de XTRALIS o equivalente a los instalados en otras ubicaciones de la instalación, y aprobado por la D.F. .El detector deberá ser compatible con las dos centrales de detección y alarma de incendios de la instalación.  Instalado, probado y en funcionamiento.</t>
  </si>
  <si>
    <t>Estación de prueba con llave e indicador de estado, de montaje en superficie para detectores lineales de humo  OSID. Incluye unidad de prueba RTS151KEY y base para superficie WM2348Ede NOTIFIER, o equivalente, aprobado por la D.F. Totalmente montado, conexionado y probado.</t>
  </si>
  <si>
    <t xml:space="preserve">Pulsador de alarma de incendios,  manual electromecánico (no direcciona), de ABS color rojo, protección IP67, según UNE-EN 54-11, diseñado para su uso en exteriores y montaje en superficie, incluso tapa protectora de plástico, cristal y caja para montaje en superficie. Incluso elementos de fijación. Deberán ser compatibles con las 2 centrales de detección y alarma de incendios de la instalación (fabricante NOTIFIER).  </t>
  </si>
  <si>
    <t>Módulo monitor MMX101 de Notifier. Totalmente montado, conexionado y probado.</t>
  </si>
  <si>
    <t>Cableado formado por cable bipolar SO2Z1-K (AS+), rde 2x1,5 mm² de sección.</t>
  </si>
  <si>
    <t>Placa de señalización de equipos contra incendios, de PVC fotoluminiscente, con categoría de fotoluminiscencia A según UNE 23035-4, de 420x420 mm. Incluso elementos de fijación.</t>
  </si>
  <si>
    <t>Placa de señalización de medios de evacuación, de PVC fotoluminiscente, con categoría de fotoluminiscencia A según UNE 23035-4, de 640x320 mm. Incluso elementos de fijación.</t>
  </si>
  <si>
    <t>Prueba de servicio de cubierta. Estanqueidad de cerramiento.</t>
  </si>
  <si>
    <t>Partida alzada de abono íntegro para prueba de servicio para comprobación de la estanqueidad de cubiertas y fachadas de almacenes C3, C4 y C5 mediante riego. Incluye redacción de procedimiento, instalación auxiliar para el suministro de agua hasta la cubierta si fuera necesario, instrumentación para la prueba, ejecución e informe de resultados.</t>
  </si>
  <si>
    <t>Ensayo para determinar la resistencia a tracción superficial en elemento de hormigón armado, mediante el uso de dinamómetro de lectura digital, aplicando una fuerza hasta arrancar el disco dispuesto para el ensayo según ISO 4624, incluso cala y reposición de revestimientos o recubrimientos. Ensayo con un mínimo de tres determinaciones por cada almacén en zonas distintas. Incluye informe con resultados obtenidos en el dinamómetro.</t>
  </si>
  <si>
    <t>Partida alzada de abono íntegro.  Redacción de procedimiento específico y comprobación de la evacuación de los líquidos desde canaletas hasta pozo ciego y estanqueidad del mismo y canaletas en umbral de puertas. Vaciado y limpieza a la finalización de la prueba.</t>
  </si>
  <si>
    <t>Partida alzada de abono íntegro. Redacción de procedimientos específicos de comprobación de los sistemas de alumbrado normal y de emergencia, incluyendo medida de intensidad lumínica, continuidad de cables y resistencia de aislamientos. Realización de pruebas.</t>
  </si>
  <si>
    <t>Partida alzada de abono íntegro. Redacción de procedimiento específico y comprobación del funcionamiento de la instalación; pulsadores y sistema de detección. Realización de pruebas.</t>
  </si>
  <si>
    <t>Limpieza mecánica de fachada de chapa en buen estado de conservación y hormigón entre almacenes, mediante la aplicación sobre la superficie de lanza de agua a presión, considerando un grado de complejidad bajo.</t>
  </si>
  <si>
    <t>Rótulo con soporte de aluminio lacado, PVC Forex o aceptado por la D.F para señalización de almacén, de 720x420 mm, con las letras o números adheridos al soporte o impresos.</t>
  </si>
  <si>
    <t>Partida alzada de abono íntegro. Incluye una inspección final de los trabajos ejecutados conforme a lo esperado, desmontaje de instalaciones temporales y acopio, limpieza final de obra y preparación de la documentación final solicitada.</t>
  </si>
  <si>
    <t>Partida alzada de abono íntegro. Incluye todos los trabajos relacionados con la gestión de la calidad durante la ejecución de las obras. Incluye documentación dossier final.</t>
  </si>
  <si>
    <t>Clasificación y depósito en contenedor de los residuos de construcción y/o demolición, separándolos en las siguientes fracciones: hormigón, cerámicos, metales, maderas, vidrios, plásticos, papeles o cartones y residuos peligrosos; dentro de la obra en la que se produzcan, con medios manuales.Incluido como p.p de transporte y canon.</t>
  </si>
  <si>
    <t>Bidón de 60 litros de capacidad para residuos peligrosos procedentes de la construcción o demolición.</t>
  </si>
  <si>
    <t>Transporte con camión de mezcla sin clasificar de residuos inertes producidos en obras de construcción y/o demolición, a vertedero específico, instalación de tratamiento de residuos de construcción y demolición externa a la obra o centro de valorización o eliminación de residuos, situado a 40 km de distancia. El precio incluye el tiempo de espera en obra durante las operaciones de carga, el viaje de ida, la descarga y el viaje de vuelta, pero no incluye la carga en obra.</t>
  </si>
  <si>
    <t>Transporte de bidón de 60 litros de capacidad con residuos peligrosos procedentes de la construcción o demolición, a vertedero específico, instalación de tratamiento de residuos de construcción y demolición externa a la obra o centro de valorización o eliminación de residuos, considerando la carga y descarga de los bidones.</t>
  </si>
  <si>
    <t>Canon de vertido por entrega de mezcla sin clasificar de residuos inertes producidos en obras de construcción y/o demolición, en vertedero específico, instalación de tratamiento de residuos de construcción y demolición externa a la obra o centro de valorización o eliminación de residuos. El precio no incluye el transporte.</t>
  </si>
  <si>
    <t>Canon de vertido por entrega a gestor autorizado de residuos peligrosos, de bidón de 60 litros de capacidad con residuos peligrosos procedentes de la construcción o demolición. El precio no incluye el recipiente ni el transporte.</t>
  </si>
  <si>
    <t>Valorización de los residuos de hierro y acero generados en los trabajos.</t>
  </si>
  <si>
    <t>Valorización de los residuos de cobre generados en los trabajos.</t>
  </si>
  <si>
    <t>Partida alzada de abono íntegro. Incluye todos los trabajos relacionados con la seguridad y salud durante la ejecución de las obras.</t>
  </si>
  <si>
    <t>Y para que conste, firmo la presente declaración en …................….......... a…..de…………...... 2026.</t>
  </si>
  <si>
    <t>D/Dª……………………… con domicilio en.…………………., enterado de la convocatoria de procedimiento de licitación para la contratación del proyecto de obra de acondicionamiento de los almacenes C3, C4 y C5 de la Central Nuclear Santa María de Garoña  expediente nº CO-TA-25-016, y de las condiciones que regirán en el mismo y conforme con su contenido, se compromete en nombre …….. (propio o de la empresa)………, con N.I.F…….., según poder……. (se hará constar apoderamiento) a la ejecución del contrato con sujeción a las condiciones y requisitos exigidos y con las condiciones técnicas indicadas en la oferta presentada, por el importe siguiente:</t>
  </si>
  <si>
    <t>ANEXO 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</si>
</sst>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8" formatCode="#,##0.00\ &quot;€&quot;;[Red]\-#,##0.00\ &quot;€&quot;"/>
  </numFmts>
  <fonts count="24" x14ac:knownFonts="1">
    <font>
      <sz val="11"/>
      <color theme="1"/>
      <name val="Calibri"/>
      <family val="2"/>
      <scheme val="minor"/>
    </font>
    <font>
      <b/>
      <sz val="8"/>
      <color rgb="FF000000"/>
      <name val="Arial"/>
      <family val="2"/>
    </font>
    <font>
      <i/>
      <sz val="8"/>
      <color rgb="FF000000"/>
      <name val="Arial"/>
      <family val="2"/>
    </font>
    <font>
      <sz val="8"/>
      <color rgb="FF000000"/>
      <name val="Arial"/>
      <family val="2"/>
    </font>
    <font>
      <sz val="11"/>
      <color theme="1"/>
      <name val="ENRESA Aroma Light"/>
    </font>
    <font>
      <b/>
      <sz val="10"/>
      <color rgb="FF000000"/>
      <name val="ENRESA Aroma Light"/>
    </font>
    <font>
      <b/>
      <sz val="11"/>
      <color rgb="FF000000"/>
      <name val="ENRESA Aroma Light"/>
    </font>
    <font>
      <sz val="11"/>
      <color rgb="FF000000"/>
      <name val="ENRESA Aroma Light"/>
    </font>
    <font>
      <b/>
      <sz val="11"/>
      <color rgb="FF262626"/>
      <name val="ENRESA Aroma Light"/>
    </font>
    <font>
      <b/>
      <sz val="11"/>
      <color rgb="FFFF0000"/>
      <name val="ENRESA Aroma Light"/>
    </font>
    <font>
      <b/>
      <sz val="11"/>
      <color theme="0"/>
      <name val="Calibri"/>
      <family val="2"/>
      <scheme val="minor"/>
    </font>
    <font>
      <b/>
      <sz val="11"/>
      <color rgb="FFFF0000"/>
      <name val="Calibri"/>
      <family val="2"/>
      <scheme val="minor"/>
    </font>
    <font>
      <sz val="11"/>
      <color rgb="FFFF0000"/>
      <name val="Calibri"/>
      <family val="2"/>
      <scheme val="minor"/>
    </font>
    <font>
      <b/>
      <sz val="11"/>
      <color theme="1"/>
      <name val="Calibri"/>
      <family val="2"/>
      <scheme val="minor"/>
    </font>
    <font>
      <sz val="11"/>
      <color theme="0"/>
      <name val="Calibri"/>
      <family val="2"/>
      <scheme val="minor"/>
    </font>
    <font>
      <b/>
      <u/>
      <sz val="16"/>
      <color theme="1"/>
      <name val="Calibri"/>
      <family val="2"/>
      <scheme val="minor"/>
    </font>
    <font>
      <u/>
      <sz val="11"/>
      <color theme="1"/>
      <name val="Calibri"/>
      <family val="2"/>
      <scheme val="minor"/>
    </font>
    <font>
      <b/>
      <sz val="11"/>
      <color theme="1"/>
      <name val="ENRESA Aroma Light"/>
    </font>
    <font>
      <sz val="11"/>
      <color theme="1"/>
      <name val="Calibri"/>
      <family val="2"/>
    </font>
    <font>
      <sz val="10"/>
      <name val="ENRESA Aroma Light"/>
    </font>
    <font>
      <sz val="11"/>
      <color rgb="FF9C5700"/>
      <name val="Calibri"/>
      <family val="2"/>
      <scheme val="minor"/>
    </font>
    <font>
      <sz val="10"/>
      <color theme="1"/>
      <name val="ENRESA Aroma Light"/>
    </font>
    <font>
      <sz val="9"/>
      <color rgb="FF000000"/>
      <name val="ENRESA Aroma Light"/>
    </font>
    <font>
      <b/>
      <sz val="8"/>
      <color rgb="FF000000"/>
      <name val="Aptos Narrow"/>
      <family val="2"/>
    </font>
  </fonts>
  <fills count="10">
    <fill>
      <patternFill patternType="none"/>
    </fill>
    <fill>
      <patternFill patternType="gray125"/>
    </fill>
    <fill>
      <patternFill patternType="solid">
        <fgColor rgb="FF8EA9DB"/>
        <bgColor indexed="64"/>
      </patternFill>
    </fill>
    <fill>
      <patternFill patternType="solid">
        <fgColor rgb="FFD9E1F2"/>
        <bgColor indexed="64"/>
      </patternFill>
    </fill>
    <fill>
      <patternFill patternType="solid">
        <fgColor theme="9" tint="0.39997558519241921"/>
        <bgColor indexed="64"/>
      </patternFill>
    </fill>
    <fill>
      <patternFill patternType="solid">
        <fgColor theme="0"/>
        <bgColor indexed="64"/>
      </patternFill>
    </fill>
    <fill>
      <patternFill patternType="solid">
        <fgColor theme="5" tint="0.59999389629810485"/>
        <bgColor indexed="64"/>
      </patternFill>
    </fill>
    <fill>
      <patternFill patternType="solid">
        <fgColor theme="9" tint="0.79998168889431442"/>
        <bgColor indexed="64"/>
      </patternFill>
    </fill>
    <fill>
      <patternFill patternType="solid">
        <fgColor rgb="FFE2EFD9"/>
        <bgColor indexed="64"/>
      </patternFill>
    </fill>
    <fill>
      <patternFill patternType="solid">
        <fgColor rgb="FFFFEB9C"/>
      </patternFill>
    </fill>
  </fills>
  <borders count="28">
    <border>
      <left/>
      <right/>
      <top/>
      <bottom/>
      <diagonal/>
    </border>
    <border>
      <left style="medium">
        <color indexed="64"/>
      </left>
      <right/>
      <top style="medium">
        <color indexed="64"/>
      </top>
      <bottom style="medium">
        <color indexed="64"/>
      </bottom>
      <diagonal/>
    </border>
    <border>
      <left/>
      <right style="medium">
        <color rgb="FF000000"/>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top/>
      <bottom style="medium">
        <color indexed="64"/>
      </bottom>
      <diagonal/>
    </border>
    <border>
      <left style="medium">
        <color rgb="FF000000"/>
      </left>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theme="9" tint="-0.499984740745262"/>
      </left>
      <right/>
      <top style="thin">
        <color theme="9" tint="-0.499984740745262"/>
      </top>
      <bottom style="thin">
        <color theme="9" tint="-0.499984740745262"/>
      </bottom>
      <diagonal/>
    </border>
    <border>
      <left/>
      <right/>
      <top style="thin">
        <color theme="9" tint="-0.499984740745262"/>
      </top>
      <bottom style="thin">
        <color theme="9" tint="-0.499984740745262"/>
      </bottom>
      <diagonal/>
    </border>
    <border>
      <left/>
      <right style="thin">
        <color theme="9" tint="-0.499984740745262"/>
      </right>
      <top style="thin">
        <color theme="9" tint="-0.499984740745262"/>
      </top>
      <bottom style="thin">
        <color theme="9" tint="-0.499984740745262"/>
      </bottom>
      <diagonal/>
    </border>
  </borders>
  <cellStyleXfs count="2">
    <xf numFmtId="0" fontId="0" fillId="0" borderId="0"/>
    <xf numFmtId="0" fontId="20" fillId="9" borderId="0" applyNumberFormat="0" applyBorder="0" applyAlignment="0" applyProtection="0"/>
  </cellStyleXfs>
  <cellXfs count="126">
    <xf numFmtId="0" fontId="0" fillId="0" borderId="0" xfId="0"/>
    <xf numFmtId="0" fontId="0" fillId="0" borderId="3" xfId="0" applyBorder="1"/>
    <xf numFmtId="0" fontId="2" fillId="0" borderId="4" xfId="0" applyFont="1" applyBorder="1" applyAlignment="1">
      <alignment horizontal="center" vertical="center" wrapText="1"/>
    </xf>
    <xf numFmtId="0" fontId="1" fillId="3" borderId="7" xfId="0" applyFont="1" applyFill="1" applyBorder="1" applyAlignment="1">
      <alignment horizontal="center" vertical="center"/>
    </xf>
    <xf numFmtId="0" fontId="0" fillId="0" borderId="8" xfId="0" applyBorder="1"/>
    <xf numFmtId="4" fontId="1" fillId="3" borderId="7" xfId="0" applyNumberFormat="1" applyFont="1" applyFill="1" applyBorder="1" applyAlignment="1">
      <alignment horizontal="right" vertical="center"/>
    </xf>
    <xf numFmtId="0" fontId="0" fillId="0" borderId="0" xfId="0" applyAlignment="1">
      <alignment wrapText="1"/>
    </xf>
    <xf numFmtId="0" fontId="0" fillId="0" borderId="0" xfId="0" applyAlignment="1">
      <alignment vertical="center" wrapText="1"/>
    </xf>
    <xf numFmtId="8" fontId="1" fillId="2" borderId="5" xfId="0" applyNumberFormat="1" applyFont="1" applyFill="1" applyBorder="1" applyAlignment="1">
      <alignment horizontal="center" vertical="center"/>
    </xf>
    <xf numFmtId="0" fontId="0" fillId="5" borderId="0" xfId="0" applyFill="1"/>
    <xf numFmtId="4" fontId="0" fillId="0" borderId="0" xfId="0" applyNumberFormat="1"/>
    <xf numFmtId="4" fontId="0" fillId="0" borderId="0" xfId="0" applyNumberFormat="1" applyAlignment="1">
      <alignment vertical="center" wrapText="1"/>
    </xf>
    <xf numFmtId="4" fontId="2" fillId="0" borderId="5" xfId="0" applyNumberFormat="1" applyFont="1" applyBorder="1" applyAlignment="1">
      <alignment horizontal="center" vertical="center" wrapText="1"/>
    </xf>
    <xf numFmtId="0" fontId="5" fillId="4" borderId="4" xfId="0" applyFont="1" applyFill="1" applyBorder="1" applyAlignment="1">
      <alignment horizontal="center" vertical="center"/>
    </xf>
    <xf numFmtId="0" fontId="9" fillId="5" borderId="0" xfId="0" applyFont="1" applyFill="1"/>
    <xf numFmtId="0" fontId="6" fillId="7" borderId="1" xfId="0" applyFont="1" applyFill="1" applyBorder="1" applyAlignment="1">
      <alignment vertical="center"/>
    </xf>
    <xf numFmtId="0" fontId="7" fillId="7" borderId="3" xfId="0" applyFont="1" applyFill="1" applyBorder="1" applyAlignment="1">
      <alignment vertical="center"/>
    </xf>
    <xf numFmtId="0" fontId="8" fillId="5" borderId="16" xfId="0" applyFont="1" applyFill="1" applyBorder="1" applyAlignment="1">
      <alignment wrapText="1"/>
    </xf>
    <xf numFmtId="0" fontId="8" fillId="5" borderId="6" xfId="0" applyFont="1" applyFill="1" applyBorder="1" applyAlignment="1">
      <alignment wrapText="1"/>
    </xf>
    <xf numFmtId="0" fontId="4" fillId="5" borderId="0" xfId="0" applyFont="1" applyFill="1" applyAlignment="1">
      <alignment horizontal="center" vertical="center"/>
    </xf>
    <xf numFmtId="0" fontId="6" fillId="8" borderId="4" xfId="0" applyFont="1" applyFill="1" applyBorder="1" applyAlignment="1">
      <alignment horizontal="center" vertical="center" wrapText="1"/>
    </xf>
    <xf numFmtId="0" fontId="17" fillId="5" borderId="0" xfId="0" applyFont="1" applyFill="1" applyAlignment="1">
      <alignment horizontal="center" vertical="center"/>
    </xf>
    <xf numFmtId="0" fontId="6" fillId="8" borderId="5" xfId="0" applyFont="1" applyFill="1" applyBorder="1" applyAlignment="1">
      <alignment horizontal="center" vertical="center" wrapText="1"/>
    </xf>
    <xf numFmtId="8" fontId="6" fillId="7" borderId="5" xfId="0" applyNumberFormat="1" applyFont="1" applyFill="1" applyBorder="1" applyAlignment="1">
      <alignment horizontal="right" vertical="center"/>
    </xf>
    <xf numFmtId="4" fontId="1" fillId="6" borderId="6" xfId="0" applyNumberFormat="1" applyFont="1" applyFill="1" applyBorder="1" applyAlignment="1" applyProtection="1">
      <alignment horizontal="right" vertical="center"/>
      <protection locked="0"/>
    </xf>
    <xf numFmtId="0" fontId="10" fillId="5" borderId="0" xfId="0" applyFont="1" applyFill="1" applyAlignment="1">
      <alignment horizontal="center" vertical="center"/>
    </xf>
    <xf numFmtId="0" fontId="11" fillId="5" borderId="0" xfId="0" applyFont="1" applyFill="1"/>
    <xf numFmtId="4" fontId="14" fillId="5" borderId="0" xfId="0" applyNumberFormat="1" applyFont="1" applyFill="1"/>
    <xf numFmtId="0" fontId="11" fillId="5" borderId="0" xfId="0" applyFont="1" applyFill="1" applyAlignment="1">
      <alignment vertical="center"/>
    </xf>
    <xf numFmtId="0" fontId="14" fillId="5" borderId="0" xfId="0" applyFont="1" applyFill="1"/>
    <xf numFmtId="0" fontId="4" fillId="5" borderId="0" xfId="0" applyFont="1" applyFill="1" applyAlignment="1">
      <alignment horizontal="left"/>
    </xf>
    <xf numFmtId="0" fontId="17" fillId="0" borderId="7" xfId="0" applyFont="1" applyBorder="1" applyAlignment="1" applyProtection="1">
      <alignment horizontal="center" vertical="center" wrapText="1"/>
      <protection locked="0"/>
    </xf>
    <xf numFmtId="0" fontId="4" fillId="5" borderId="0" xfId="0" applyFont="1" applyFill="1" applyAlignment="1">
      <alignment horizontal="justify" vertical="justify" wrapText="1"/>
    </xf>
    <xf numFmtId="8" fontId="19" fillId="7" borderId="5" xfId="0" applyNumberFormat="1" applyFont="1" applyFill="1" applyBorder="1" applyAlignment="1">
      <alignment horizontal="right" vertical="center"/>
    </xf>
    <xf numFmtId="0" fontId="21" fillId="0" borderId="5" xfId="0" applyFont="1" applyBorder="1" applyAlignment="1" applyProtection="1">
      <alignment horizontal="center" vertical="center" wrapText="1"/>
      <protection locked="0"/>
    </xf>
    <xf numFmtId="0" fontId="20" fillId="5" borderId="0" xfId="1" applyFill="1" applyAlignment="1" applyProtection="1">
      <alignment horizontal="left"/>
    </xf>
    <xf numFmtId="0" fontId="0" fillId="5" borderId="0" xfId="0" applyFill="1" applyProtection="1">
      <protection hidden="1"/>
    </xf>
    <xf numFmtId="0" fontId="15" fillId="5" borderId="0" xfId="0" applyFont="1" applyFill="1" applyProtection="1">
      <protection hidden="1"/>
    </xf>
    <xf numFmtId="0" fontId="0" fillId="5" borderId="0" xfId="0" quotePrefix="1" applyFill="1" applyProtection="1">
      <protection hidden="1"/>
    </xf>
    <xf numFmtId="0" fontId="0" fillId="0" borderId="0" xfId="0" applyProtection="1">
      <protection hidden="1"/>
    </xf>
    <xf numFmtId="0" fontId="4" fillId="5" borderId="0" xfId="0" applyFont="1" applyFill="1" applyAlignment="1">
      <alignment horizontal="center" vertical="center" wrapText="1"/>
    </xf>
    <xf numFmtId="0" fontId="1" fillId="3" borderId="6" xfId="0" quotePrefix="1" applyFont="1" applyFill="1" applyBorder="1" applyAlignment="1">
      <alignment horizontal="center" vertical="center"/>
    </xf>
    <xf numFmtId="0" fontId="21" fillId="5" borderId="1" xfId="0" applyFont="1" applyFill="1" applyBorder="1" applyAlignment="1" applyProtection="1">
      <alignment horizontal="center" vertical="center" wrapText="1"/>
      <protection locked="0"/>
    </xf>
    <xf numFmtId="0" fontId="21" fillId="5" borderId="3" xfId="0" applyFont="1" applyFill="1" applyBorder="1" applyAlignment="1" applyProtection="1">
      <alignment horizontal="center" vertical="center" wrapText="1"/>
      <protection locked="0"/>
    </xf>
    <xf numFmtId="0" fontId="21" fillId="5" borderId="4" xfId="0" applyFont="1" applyFill="1" applyBorder="1" applyAlignment="1" applyProtection="1">
      <alignment horizontal="center" vertical="center" wrapText="1"/>
      <protection locked="0"/>
    </xf>
    <xf numFmtId="4" fontId="0" fillId="5" borderId="0" xfId="0" applyNumberFormat="1" applyFill="1"/>
    <xf numFmtId="4" fontId="13" fillId="5" borderId="0" xfId="0" applyNumberFormat="1" applyFont="1" applyFill="1"/>
    <xf numFmtId="2" fontId="1" fillId="3" borderId="7" xfId="0" applyNumberFormat="1" applyFont="1" applyFill="1" applyBorder="1" applyAlignment="1">
      <alignment horizontal="center" vertical="center"/>
    </xf>
    <xf numFmtId="0" fontId="0" fillId="0" borderId="0" xfId="0" applyAlignment="1">
      <alignment horizontal="center" vertical="center" wrapText="1"/>
    </xf>
    <xf numFmtId="0" fontId="0" fillId="5" borderId="0" xfId="0" applyFill="1" applyAlignment="1">
      <alignment horizontal="center" vertical="center"/>
    </xf>
    <xf numFmtId="0" fontId="0" fillId="0" borderId="0" xfId="0" applyAlignment="1">
      <alignment horizontal="center" vertical="center"/>
    </xf>
    <xf numFmtId="4" fontId="1" fillId="3" borderId="7" xfId="0" applyNumberFormat="1" applyFont="1" applyFill="1" applyBorder="1" applyAlignment="1">
      <alignment horizontal="center" vertical="center"/>
    </xf>
    <xf numFmtId="0" fontId="0" fillId="5" borderId="0" xfId="0" applyFill="1" applyAlignment="1">
      <alignment vertical="center"/>
    </xf>
    <xf numFmtId="0" fontId="14" fillId="5" borderId="0" xfId="0" applyFont="1" applyFill="1" applyAlignment="1">
      <alignment vertical="center"/>
    </xf>
    <xf numFmtId="0" fontId="0" fillId="0" borderId="0" xfId="0" applyAlignment="1">
      <alignment vertical="center"/>
    </xf>
    <xf numFmtId="0" fontId="0" fillId="5" borderId="25" xfId="0" applyFill="1" applyBorder="1" applyAlignment="1" applyProtection="1">
      <alignment horizontal="left" wrapText="1"/>
      <protection hidden="1"/>
    </xf>
    <xf numFmtId="0" fontId="0" fillId="5" borderId="26" xfId="0" applyFill="1" applyBorder="1" applyAlignment="1" applyProtection="1">
      <alignment horizontal="left" wrapText="1"/>
      <protection hidden="1"/>
    </xf>
    <xf numFmtId="0" fontId="0" fillId="5" borderId="27" xfId="0" applyFill="1" applyBorder="1" applyAlignment="1" applyProtection="1">
      <alignment horizontal="left" wrapText="1"/>
      <protection hidden="1"/>
    </xf>
    <xf numFmtId="0" fontId="1" fillId="2" borderId="1"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10" xfId="0" applyFont="1" applyFill="1" applyBorder="1" applyAlignment="1">
      <alignment vertical="center" wrapText="1"/>
    </xf>
    <xf numFmtId="0" fontId="1" fillId="2" borderId="3" xfId="0" applyFont="1" applyFill="1" applyBorder="1" applyAlignment="1">
      <alignment vertical="center" wrapText="1"/>
    </xf>
    <xf numFmtId="0" fontId="2" fillId="0" borderId="1" xfId="0" applyFont="1" applyBorder="1" applyAlignment="1">
      <alignment horizontal="center" vertical="center"/>
    </xf>
    <xf numFmtId="0" fontId="2" fillId="0" borderId="3" xfId="0" applyFont="1" applyBorder="1" applyAlignment="1">
      <alignment horizontal="center" vertical="center"/>
    </xf>
    <xf numFmtId="0" fontId="1" fillId="3" borderId="1" xfId="0" applyFont="1" applyFill="1" applyBorder="1" applyAlignment="1">
      <alignment horizontal="justify" vertical="center" wrapText="1"/>
    </xf>
    <xf numFmtId="0" fontId="1" fillId="3" borderId="3" xfId="0" applyFont="1" applyFill="1" applyBorder="1" applyAlignment="1">
      <alignment horizontal="justify" vertical="center" wrapText="1"/>
    </xf>
    <xf numFmtId="0" fontId="3" fillId="0" borderId="1" xfId="0" applyFont="1" applyBorder="1" applyAlignment="1">
      <alignment horizontal="justify" vertical="center" wrapText="1"/>
    </xf>
    <xf numFmtId="0" fontId="3" fillId="0" borderId="3" xfId="0" applyFont="1" applyBorder="1" applyAlignment="1">
      <alignment horizontal="justify" vertical="center" wrapText="1"/>
    </xf>
    <xf numFmtId="0" fontId="3" fillId="0" borderId="4" xfId="0" applyFont="1" applyBorder="1" applyAlignment="1">
      <alignment horizontal="justify" vertical="center" wrapText="1"/>
    </xf>
    <xf numFmtId="0" fontId="22" fillId="7" borderId="13" xfId="0" applyFont="1" applyFill="1" applyBorder="1" applyAlignment="1">
      <alignment horizontal="left" vertical="center"/>
    </xf>
    <xf numFmtId="0" fontId="22" fillId="7" borderId="14" xfId="0" applyFont="1" applyFill="1" applyBorder="1" applyAlignment="1">
      <alignment horizontal="left" vertical="center"/>
    </xf>
    <xf numFmtId="0" fontId="3" fillId="0" borderId="9" xfId="0" applyFont="1" applyBorder="1" applyAlignment="1">
      <alignment horizontal="justify" vertical="center" wrapText="1"/>
    </xf>
    <xf numFmtId="0" fontId="3" fillId="0" borderId="8" xfId="0" applyFont="1" applyBorder="1" applyAlignment="1">
      <alignment horizontal="justify" vertical="center" wrapText="1"/>
    </xf>
    <xf numFmtId="0" fontId="3" fillId="0" borderId="7" xfId="0" applyFont="1" applyBorder="1" applyAlignment="1">
      <alignment horizontal="justify" vertical="center" wrapText="1"/>
    </xf>
    <xf numFmtId="0" fontId="1" fillId="3" borderId="4" xfId="0" applyFont="1" applyFill="1" applyBorder="1" applyAlignment="1">
      <alignment horizontal="justify" vertical="center" wrapText="1"/>
    </xf>
    <xf numFmtId="0" fontId="2" fillId="0" borderId="4" xfId="0" applyFont="1" applyBorder="1" applyAlignment="1">
      <alignment horizontal="center" vertical="center"/>
    </xf>
    <xf numFmtId="0" fontId="1" fillId="2" borderId="4" xfId="0" applyFont="1" applyFill="1" applyBorder="1" applyAlignment="1">
      <alignment vertical="center" wrapText="1"/>
    </xf>
    <xf numFmtId="0" fontId="17" fillId="5" borderId="0" xfId="0" applyFont="1" applyFill="1" applyAlignment="1">
      <alignment horizontal="center"/>
    </xf>
    <xf numFmtId="0" fontId="17" fillId="5" borderId="0" xfId="0" applyFont="1" applyFill="1" applyAlignment="1">
      <alignment horizontal="center" vertical="center"/>
    </xf>
    <xf numFmtId="0" fontId="17" fillId="0" borderId="13" xfId="0" applyFont="1" applyBorder="1" applyAlignment="1">
      <alignment horizontal="center" vertical="center" wrapText="1"/>
    </xf>
    <xf numFmtId="0" fontId="17" fillId="0" borderId="14" xfId="0" applyFont="1" applyBorder="1" applyAlignment="1">
      <alignment horizontal="center" vertical="center" wrapText="1"/>
    </xf>
    <xf numFmtId="0" fontId="17" fillId="0" borderId="15" xfId="0" applyFont="1" applyBorder="1" applyAlignment="1">
      <alignment horizontal="center" vertical="center" wrapText="1"/>
    </xf>
    <xf numFmtId="0" fontId="17" fillId="0" borderId="9" xfId="0" applyFont="1" applyBorder="1" applyAlignment="1">
      <alignment horizontal="center" vertical="center" wrapText="1"/>
    </xf>
    <xf numFmtId="0" fontId="17" fillId="0" borderId="8" xfId="0" applyFont="1" applyBorder="1" applyAlignment="1">
      <alignment horizontal="center" vertical="center" wrapText="1"/>
    </xf>
    <xf numFmtId="0" fontId="17" fillId="0" borderId="7" xfId="0" applyFont="1" applyBorder="1" applyAlignment="1">
      <alignment horizontal="center" vertical="center" wrapText="1"/>
    </xf>
    <xf numFmtId="0" fontId="6" fillId="8" borderId="1" xfId="0" applyFont="1" applyFill="1" applyBorder="1" applyAlignment="1">
      <alignment horizontal="center" vertical="center" wrapText="1"/>
    </xf>
    <xf numFmtId="0" fontId="6" fillId="8" borderId="3" xfId="0" applyFont="1" applyFill="1" applyBorder="1" applyAlignment="1">
      <alignment horizontal="center" vertical="center" wrapText="1"/>
    </xf>
    <xf numFmtId="0" fontId="6" fillId="8" borderId="4" xfId="0" applyFont="1" applyFill="1" applyBorder="1" applyAlignment="1">
      <alignment horizontal="center" vertical="center" wrapText="1"/>
    </xf>
    <xf numFmtId="0" fontId="9" fillId="5" borderId="13" xfId="0" applyFont="1" applyFill="1" applyBorder="1" applyAlignment="1">
      <alignment horizontal="center" vertical="center" wrapText="1"/>
    </xf>
    <xf numFmtId="0" fontId="9" fillId="5" borderId="15" xfId="0" applyFont="1" applyFill="1" applyBorder="1" applyAlignment="1">
      <alignment horizontal="center" vertical="center" wrapText="1"/>
    </xf>
    <xf numFmtId="0" fontId="9" fillId="5" borderId="9" xfId="0" applyFont="1" applyFill="1" applyBorder="1" applyAlignment="1">
      <alignment horizontal="center" vertical="center" wrapText="1"/>
    </xf>
    <xf numFmtId="0" fontId="9" fillId="5" borderId="7" xfId="0" applyFont="1" applyFill="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15" xfId="0" applyFont="1" applyBorder="1" applyAlignment="1">
      <alignment horizontal="center" vertical="center" wrapText="1"/>
    </xf>
    <xf numFmtId="0" fontId="8" fillId="0" borderId="9" xfId="0" applyFont="1" applyBorder="1" applyAlignment="1">
      <alignment horizontal="center" vertical="center" wrapText="1"/>
    </xf>
    <xf numFmtId="0" fontId="8" fillId="0" borderId="8" xfId="0" applyFont="1" applyBorder="1" applyAlignment="1">
      <alignment horizontal="center" vertical="center" wrapText="1"/>
    </xf>
    <xf numFmtId="0" fontId="8" fillId="0" borderId="7" xfId="0" applyFont="1" applyBorder="1" applyAlignment="1">
      <alignment horizontal="center" vertical="center" wrapText="1"/>
    </xf>
    <xf numFmtId="0" fontId="5" fillId="4" borderId="1" xfId="0" applyFont="1" applyFill="1" applyBorder="1" applyAlignment="1">
      <alignment horizontal="center" vertical="center"/>
    </xf>
    <xf numFmtId="0" fontId="5" fillId="4" borderId="3" xfId="0" applyFont="1" applyFill="1" applyBorder="1" applyAlignment="1">
      <alignment horizontal="center" vertical="center"/>
    </xf>
    <xf numFmtId="0" fontId="5" fillId="4" borderId="4" xfId="0" applyFont="1" applyFill="1" applyBorder="1" applyAlignment="1">
      <alignment horizontal="center" vertical="center"/>
    </xf>
    <xf numFmtId="8" fontId="6" fillId="0" borderId="1" xfId="0" applyNumberFormat="1" applyFont="1" applyBorder="1" applyAlignment="1">
      <alignment horizontal="right" vertical="center"/>
    </xf>
    <xf numFmtId="8" fontId="6" fillId="0" borderId="4" xfId="0" applyNumberFormat="1" applyFont="1" applyBorder="1" applyAlignment="1">
      <alignment horizontal="right" vertical="center"/>
    </xf>
    <xf numFmtId="0" fontId="4" fillId="0" borderId="0" xfId="0" applyFont="1" applyAlignment="1" applyProtection="1">
      <alignment horizontal="justify" vertical="justify" wrapText="1"/>
      <protection locked="0"/>
    </xf>
    <xf numFmtId="0" fontId="0" fillId="5" borderId="13" xfId="0" applyFill="1" applyBorder="1" applyAlignment="1">
      <alignment horizontal="center"/>
    </xf>
    <xf numFmtId="0" fontId="0" fillId="5" borderId="15" xfId="0" applyFill="1" applyBorder="1" applyAlignment="1">
      <alignment horizontal="center"/>
    </xf>
    <xf numFmtId="0" fontId="0" fillId="5" borderId="11" xfId="0" applyFill="1" applyBorder="1" applyAlignment="1">
      <alignment horizontal="center"/>
    </xf>
    <xf numFmtId="0" fontId="0" fillId="5" borderId="12" xfId="0" applyFill="1" applyBorder="1" applyAlignment="1">
      <alignment horizontal="center"/>
    </xf>
    <xf numFmtId="0" fontId="4" fillId="0" borderId="0" xfId="0" applyFont="1" applyAlignment="1" applyProtection="1">
      <alignment horizontal="left"/>
      <protection locked="0"/>
    </xf>
    <xf numFmtId="0" fontId="4" fillId="5" borderId="17" xfId="0" applyFont="1" applyFill="1" applyBorder="1" applyAlignment="1" applyProtection="1">
      <alignment horizontal="center"/>
      <protection locked="0"/>
    </xf>
    <xf numFmtId="0" fontId="4" fillId="5" borderId="18" xfId="0" applyFont="1" applyFill="1" applyBorder="1" applyAlignment="1" applyProtection="1">
      <alignment horizontal="center"/>
      <protection locked="0"/>
    </xf>
    <xf numFmtId="0" fontId="4" fillId="5" borderId="19" xfId="0" applyFont="1" applyFill="1" applyBorder="1" applyAlignment="1" applyProtection="1">
      <alignment horizontal="center"/>
      <protection locked="0"/>
    </xf>
    <xf numFmtId="0" fontId="4" fillId="5" borderId="20" xfId="0" applyFont="1" applyFill="1" applyBorder="1" applyAlignment="1" applyProtection="1">
      <alignment horizontal="center"/>
      <protection locked="0"/>
    </xf>
    <xf numFmtId="0" fontId="4" fillId="5" borderId="0" xfId="0" applyFont="1" applyFill="1" applyAlignment="1" applyProtection="1">
      <alignment horizontal="center"/>
      <protection locked="0"/>
    </xf>
    <xf numFmtId="0" fontId="4" fillId="5" borderId="21" xfId="0" applyFont="1" applyFill="1" applyBorder="1" applyAlignment="1" applyProtection="1">
      <alignment horizontal="center"/>
      <protection locked="0"/>
    </xf>
    <xf numFmtId="0" fontId="4" fillId="5" borderId="22" xfId="0" applyFont="1" applyFill="1" applyBorder="1" applyAlignment="1" applyProtection="1">
      <alignment horizontal="center"/>
      <protection locked="0"/>
    </xf>
    <xf numFmtId="0" fontId="4" fillId="5" borderId="23" xfId="0" applyFont="1" applyFill="1" applyBorder="1" applyAlignment="1" applyProtection="1">
      <alignment horizontal="center"/>
      <protection locked="0"/>
    </xf>
    <xf numFmtId="0" fontId="4" fillId="5" borderId="24" xfId="0" applyFont="1" applyFill="1" applyBorder="1" applyAlignment="1" applyProtection="1">
      <alignment horizontal="center"/>
      <protection locked="0"/>
    </xf>
    <xf numFmtId="0" fontId="6" fillId="8" borderId="9" xfId="0" applyFont="1" applyFill="1" applyBorder="1" applyAlignment="1">
      <alignment horizontal="center" vertical="center" wrapText="1"/>
    </xf>
    <xf numFmtId="0" fontId="6" fillId="8" borderId="7" xfId="0" applyFont="1" applyFill="1" applyBorder="1" applyAlignment="1">
      <alignment horizontal="center" vertical="center" wrapText="1"/>
    </xf>
    <xf numFmtId="0" fontId="21" fillId="5" borderId="1" xfId="0" applyFont="1" applyFill="1" applyBorder="1" applyAlignment="1" applyProtection="1">
      <alignment horizontal="center" vertical="center" wrapText="1"/>
      <protection locked="0"/>
    </xf>
    <xf numFmtId="0" fontId="21" fillId="5" borderId="4" xfId="0" applyFont="1" applyFill="1" applyBorder="1" applyAlignment="1" applyProtection="1">
      <alignment horizontal="center" vertical="center" wrapText="1"/>
      <protection locked="0"/>
    </xf>
    <xf numFmtId="0" fontId="21" fillId="5" borderId="3" xfId="0" applyFont="1" applyFill="1" applyBorder="1" applyAlignment="1" applyProtection="1">
      <alignment horizontal="center" vertical="center" wrapText="1"/>
      <protection locked="0"/>
    </xf>
    <xf numFmtId="0" fontId="6" fillId="8" borderId="13" xfId="0" applyFont="1" applyFill="1" applyBorder="1" applyAlignment="1">
      <alignment horizontal="center" vertical="center" wrapText="1"/>
    </xf>
    <xf numFmtId="0" fontId="6" fillId="8" borderId="14" xfId="0" applyFont="1" applyFill="1" applyBorder="1" applyAlignment="1">
      <alignment horizontal="center" vertical="center" wrapText="1"/>
    </xf>
    <xf numFmtId="0" fontId="6" fillId="8" borderId="15" xfId="0" applyFont="1" applyFill="1" applyBorder="1" applyAlignment="1">
      <alignment horizontal="center" vertical="center" wrapText="1"/>
    </xf>
  </cellXfs>
  <cellStyles count="2">
    <cellStyle name="Neutral" xfId="1" builtinId="28"/>
    <cellStyle name="Normal" xfId="0" builtinId="0"/>
  </cellStyles>
  <dxfs count="0"/>
  <tableStyles count="0" defaultTableStyle="TableStyleMedium2" defaultPivotStyle="PivotStyleLight16"/>
  <colors>
    <mruColors>
      <color rgb="FFFE928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122537</xdr:colOff>
      <xdr:row>0</xdr:row>
      <xdr:rowOff>86636</xdr:rowOff>
    </xdr:from>
    <xdr:to>
      <xdr:col>1</xdr:col>
      <xdr:colOff>1024942</xdr:colOff>
      <xdr:row>5</xdr:row>
      <xdr:rowOff>41413</xdr:rowOff>
    </xdr:to>
    <xdr:pic>
      <xdr:nvPicPr>
        <xdr:cNvPr id="2" name="Imagen 1">
          <a:extLst>
            <a:ext uri="{FF2B5EF4-FFF2-40B4-BE49-F238E27FC236}">
              <a16:creationId xmlns:a16="http://schemas.microsoft.com/office/drawing/2014/main" id="{3E559CEB-D44B-4349-9E1A-B93BC7C21902}"/>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8665"/>
        <a:stretch/>
      </xdr:blipFill>
      <xdr:spPr bwMode="auto">
        <a:xfrm>
          <a:off x="122537" y="86636"/>
          <a:ext cx="1034927" cy="575973"/>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0</xdr:col>
      <xdr:colOff>122537</xdr:colOff>
      <xdr:row>0</xdr:row>
      <xdr:rowOff>86636</xdr:rowOff>
    </xdr:from>
    <xdr:to>
      <xdr:col>1</xdr:col>
      <xdr:colOff>1024942</xdr:colOff>
      <xdr:row>5</xdr:row>
      <xdr:rowOff>41413</xdr:rowOff>
    </xdr:to>
    <xdr:pic>
      <xdr:nvPicPr>
        <xdr:cNvPr id="3" name="Imagen 2">
          <a:extLst>
            <a:ext uri="{FF2B5EF4-FFF2-40B4-BE49-F238E27FC236}">
              <a16:creationId xmlns:a16="http://schemas.microsoft.com/office/drawing/2014/main" id="{7B4D1B03-BF0F-469D-8592-2CFEF31C05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8665"/>
        <a:stretch/>
      </xdr:blipFill>
      <xdr:spPr bwMode="auto">
        <a:xfrm>
          <a:off x="122537" y="86636"/>
          <a:ext cx="1035755" cy="573902"/>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115956</xdr:colOff>
      <xdr:row>14</xdr:row>
      <xdr:rowOff>164661</xdr:rowOff>
    </xdr:from>
    <xdr:to>
      <xdr:col>4</xdr:col>
      <xdr:colOff>1335855</xdr:colOff>
      <xdr:row>15</xdr:row>
      <xdr:rowOff>490994</xdr:rowOff>
    </xdr:to>
    <xdr:pic>
      <xdr:nvPicPr>
        <xdr:cNvPr id="2" name="Imagen 1">
          <a:extLst>
            <a:ext uri="{FF2B5EF4-FFF2-40B4-BE49-F238E27FC236}">
              <a16:creationId xmlns:a16="http://schemas.microsoft.com/office/drawing/2014/main" id="{AFCB5666-B551-4172-85CC-0BFF0D998445}"/>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70793" b="22203"/>
        <a:stretch/>
      </xdr:blipFill>
      <xdr:spPr bwMode="auto">
        <a:xfrm>
          <a:off x="4257260" y="2856509"/>
          <a:ext cx="1219899" cy="531493"/>
        </a:xfrm>
        <a:prstGeom prst="rect">
          <a:avLst/>
        </a:prstGeom>
        <a:noFill/>
        <a:ln>
          <a:noFill/>
        </a:ln>
        <a:extLst>
          <a:ext uri="{53640926-AAD7-44D8-BBD7-CCE9431645EC}">
            <a14:shadowObscured xmlns:a14="http://schemas.microsoft.com/office/drawing/2010/main"/>
          </a:ext>
        </a:extLst>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3A023E-398F-4868-8423-B01D82D29AB7}">
  <sheetPr codeName="Hoja2">
    <pageSetUpPr fitToPage="1"/>
  </sheetPr>
  <dimension ref="A1:AC85"/>
  <sheetViews>
    <sheetView tabSelected="1" zoomScale="115" zoomScaleNormal="115" workbookViewId="0">
      <selection activeCell="A23" sqref="A23"/>
    </sheetView>
  </sheetViews>
  <sheetFormatPr baseColWidth="10" defaultColWidth="11.5703125" defaultRowHeight="15" x14ac:dyDescent="0.25"/>
  <cols>
    <col min="1" max="1" width="2" style="36" customWidth="1"/>
    <col min="2" max="2" width="42.7109375" style="39" customWidth="1"/>
    <col min="3" max="3" width="6" style="39" customWidth="1"/>
    <col min="4" max="4" width="16.7109375" style="39" customWidth="1"/>
    <col min="5" max="5" width="15.42578125" style="36" customWidth="1"/>
    <col min="6" max="6" width="1" style="36" customWidth="1"/>
    <col min="7" max="15" width="11.5703125" style="36"/>
    <col min="16" max="16" width="13.140625" style="36" customWidth="1"/>
    <col min="17" max="17" width="2.85546875" style="36" customWidth="1"/>
    <col min="18" max="29" width="11.5703125" style="36"/>
    <col min="30" max="16384" width="11.5703125" style="39"/>
  </cols>
  <sheetData>
    <row r="1" spans="2:2" s="36" customFormat="1" ht="9.75" customHeight="1" x14ac:dyDescent="0.25"/>
    <row r="2" spans="2:2" s="36" customFormat="1" ht="9.75" customHeight="1" x14ac:dyDescent="0.25"/>
    <row r="3" spans="2:2" s="36" customFormat="1" ht="9.75" customHeight="1" x14ac:dyDescent="0.25"/>
    <row r="4" spans="2:2" s="36" customFormat="1" ht="9.75" customHeight="1" x14ac:dyDescent="0.25"/>
    <row r="5" spans="2:2" s="36" customFormat="1" ht="9.75" customHeight="1" x14ac:dyDescent="0.25"/>
    <row r="6" spans="2:2" s="36" customFormat="1" ht="20.25" customHeight="1" x14ac:dyDescent="0.35">
      <c r="B6" s="37" t="s">
        <v>25</v>
      </c>
    </row>
    <row r="7" spans="2:2" s="36" customFormat="1" ht="15" customHeight="1" x14ac:dyDescent="0.25"/>
    <row r="8" spans="2:2" s="36" customFormat="1" ht="15" customHeight="1" x14ac:dyDescent="0.25">
      <c r="B8" s="38" t="s">
        <v>35</v>
      </c>
    </row>
    <row r="9" spans="2:2" s="36" customFormat="1" ht="15" customHeight="1" x14ac:dyDescent="0.25">
      <c r="B9" s="38" t="s">
        <v>45</v>
      </c>
    </row>
    <row r="10" spans="2:2" s="36" customFormat="1" ht="15" customHeight="1" x14ac:dyDescent="0.25">
      <c r="B10" s="38" t="s">
        <v>46</v>
      </c>
    </row>
    <row r="11" spans="2:2" s="36" customFormat="1" ht="15" customHeight="1" x14ac:dyDescent="0.25">
      <c r="B11" s="38" t="s">
        <v>36</v>
      </c>
    </row>
    <row r="12" spans="2:2" s="36" customFormat="1" ht="15" customHeight="1" x14ac:dyDescent="0.25">
      <c r="B12" s="38" t="s">
        <v>32</v>
      </c>
    </row>
    <row r="13" spans="2:2" s="36" customFormat="1" ht="15" customHeight="1" x14ac:dyDescent="0.25">
      <c r="B13" s="38" t="s">
        <v>34</v>
      </c>
    </row>
    <row r="14" spans="2:2" s="36" customFormat="1" ht="15" customHeight="1" x14ac:dyDescent="0.25">
      <c r="B14" s="38" t="s">
        <v>29</v>
      </c>
    </row>
    <row r="15" spans="2:2" s="36" customFormat="1" ht="15" customHeight="1" x14ac:dyDescent="0.25">
      <c r="B15" s="38" t="s">
        <v>27</v>
      </c>
    </row>
    <row r="16" spans="2:2" s="36" customFormat="1" ht="15" customHeight="1" x14ac:dyDescent="0.25">
      <c r="B16" s="38" t="s">
        <v>30</v>
      </c>
    </row>
    <row r="17" spans="2:19" s="36" customFormat="1" ht="15" customHeight="1" x14ac:dyDescent="0.25">
      <c r="B17" s="38" t="s">
        <v>31</v>
      </c>
    </row>
    <row r="18" spans="2:19" s="36" customFormat="1" ht="15" customHeight="1" x14ac:dyDescent="0.25">
      <c r="B18" s="38" t="s">
        <v>26</v>
      </c>
    </row>
    <row r="19" spans="2:19" s="36" customFormat="1" ht="15" customHeight="1" x14ac:dyDescent="0.25">
      <c r="B19" s="38" t="s">
        <v>28</v>
      </c>
    </row>
    <row r="20" spans="2:19" s="36" customFormat="1" ht="5.25" customHeight="1" x14ac:dyDescent="0.25">
      <c r="B20" s="38"/>
    </row>
    <row r="21" spans="2:19" s="36" customFormat="1" ht="47.25" customHeight="1" x14ac:dyDescent="0.25">
      <c r="B21" s="55" t="s">
        <v>33</v>
      </c>
      <c r="C21" s="56"/>
      <c r="D21" s="56"/>
      <c r="E21" s="56"/>
      <c r="F21" s="56"/>
      <c r="G21" s="56"/>
      <c r="H21" s="56"/>
      <c r="I21" s="56"/>
      <c r="J21" s="56"/>
      <c r="K21" s="56"/>
      <c r="L21" s="56"/>
      <c r="M21" s="56"/>
      <c r="N21" s="56"/>
      <c r="O21" s="56"/>
      <c r="P21" s="56"/>
      <c r="Q21" s="56"/>
      <c r="R21" s="56"/>
      <c r="S21" s="57"/>
    </row>
    <row r="22" spans="2:19" s="36" customFormat="1" x14ac:dyDescent="0.25"/>
    <row r="23" spans="2:19" s="36" customFormat="1" x14ac:dyDescent="0.25"/>
    <row r="24" spans="2:19" s="36" customFormat="1" x14ac:dyDescent="0.25"/>
    <row r="25" spans="2:19" s="36" customFormat="1" x14ac:dyDescent="0.25"/>
    <row r="26" spans="2:19" s="36" customFormat="1" x14ac:dyDescent="0.25"/>
    <row r="27" spans="2:19" s="36" customFormat="1" x14ac:dyDescent="0.25"/>
    <row r="28" spans="2:19" s="36" customFormat="1" x14ac:dyDescent="0.25"/>
    <row r="29" spans="2:19" s="36" customFormat="1" x14ac:dyDescent="0.25"/>
    <row r="30" spans="2:19" s="36" customFormat="1" x14ac:dyDescent="0.25"/>
    <row r="31" spans="2:19" s="36" customFormat="1" x14ac:dyDescent="0.25"/>
    <row r="32" spans="2:19" s="36" customFormat="1" x14ac:dyDescent="0.25"/>
    <row r="33" s="36" customFormat="1" x14ac:dyDescent="0.25"/>
    <row r="34" s="36" customFormat="1" x14ac:dyDescent="0.25"/>
    <row r="35" s="36" customFormat="1" x14ac:dyDescent="0.25"/>
    <row r="36" s="36" customFormat="1" x14ac:dyDescent="0.25"/>
    <row r="37" s="36" customFormat="1" x14ac:dyDescent="0.25"/>
    <row r="38" s="36" customFormat="1" x14ac:dyDescent="0.25"/>
    <row r="39" s="36" customFormat="1" x14ac:dyDescent="0.25"/>
    <row r="40" s="36" customFormat="1" x14ac:dyDescent="0.25"/>
    <row r="41" s="36" customFormat="1" x14ac:dyDescent="0.25"/>
    <row r="42" s="36" customFormat="1" x14ac:dyDescent="0.25"/>
    <row r="43" s="36" customFormat="1" x14ac:dyDescent="0.25"/>
    <row r="44" s="36" customFormat="1" x14ac:dyDescent="0.25"/>
    <row r="45" s="36" customFormat="1" x14ac:dyDescent="0.25"/>
    <row r="46" s="36" customFormat="1" x14ac:dyDescent="0.25"/>
    <row r="47" s="36" customFormat="1" x14ac:dyDescent="0.25"/>
    <row r="48" s="36" customFormat="1" x14ac:dyDescent="0.25"/>
    <row r="49" s="36" customFormat="1" x14ac:dyDescent="0.25"/>
    <row r="50" s="36" customFormat="1" x14ac:dyDescent="0.25"/>
    <row r="51" s="36" customFormat="1" x14ac:dyDescent="0.25"/>
    <row r="52" s="36" customFormat="1" x14ac:dyDescent="0.25"/>
    <row r="53" s="36" customFormat="1" x14ac:dyDescent="0.25"/>
    <row r="54" s="36" customFormat="1" x14ac:dyDescent="0.25"/>
    <row r="55" s="36" customFormat="1" x14ac:dyDescent="0.25"/>
    <row r="56" s="36" customFormat="1" x14ac:dyDescent="0.25"/>
    <row r="57" s="36" customFormat="1" x14ac:dyDescent="0.25"/>
    <row r="58" s="36" customFormat="1" x14ac:dyDescent="0.25"/>
    <row r="59" s="36" customFormat="1" x14ac:dyDescent="0.25"/>
    <row r="60" s="36" customFormat="1" x14ac:dyDescent="0.25"/>
    <row r="61" s="36" customFormat="1" x14ac:dyDescent="0.25"/>
    <row r="62" s="36" customFormat="1" x14ac:dyDescent="0.25"/>
    <row r="63" s="36" customFormat="1" x14ac:dyDescent="0.25"/>
    <row r="64" s="36" customFormat="1" x14ac:dyDescent="0.25"/>
    <row r="65" s="36" customFormat="1" x14ac:dyDescent="0.25"/>
    <row r="66" s="36" customFormat="1" x14ac:dyDescent="0.25"/>
    <row r="67" s="36" customFormat="1" x14ac:dyDescent="0.25"/>
    <row r="68" s="36" customFormat="1" x14ac:dyDescent="0.25"/>
    <row r="69" s="36" customFormat="1" x14ac:dyDescent="0.25"/>
    <row r="70" s="36" customFormat="1" x14ac:dyDescent="0.25"/>
    <row r="71" s="36" customFormat="1" x14ac:dyDescent="0.25"/>
    <row r="72" s="36" customFormat="1" x14ac:dyDescent="0.25"/>
    <row r="73" s="36" customFormat="1" x14ac:dyDescent="0.25"/>
    <row r="74" s="36" customFormat="1" x14ac:dyDescent="0.25"/>
    <row r="75" s="36" customFormat="1" x14ac:dyDescent="0.25"/>
    <row r="76" s="36" customFormat="1" x14ac:dyDescent="0.25"/>
    <row r="77" s="36" customFormat="1" x14ac:dyDescent="0.25"/>
    <row r="78" s="36" customFormat="1" x14ac:dyDescent="0.25"/>
    <row r="79" s="36" customFormat="1" x14ac:dyDescent="0.25"/>
    <row r="80" s="36" customFormat="1" x14ac:dyDescent="0.25"/>
    <row r="81" s="36" customFormat="1" x14ac:dyDescent="0.25"/>
    <row r="82" s="36" customFormat="1" x14ac:dyDescent="0.25"/>
    <row r="83" s="36" customFormat="1" x14ac:dyDescent="0.25"/>
    <row r="84" s="36" customFormat="1" x14ac:dyDescent="0.25"/>
    <row r="85" s="36" customFormat="1" x14ac:dyDescent="0.25"/>
  </sheetData>
  <sheetProtection algorithmName="SHA-512" hashValue="WXR9cGl89C7hXCXkzVDbZZoGi92LYrZFwQ2gH92EaJG3ZLP6udHpHv/MXS0Gi43hGWQbbe9NfXdD0GVF+GCWNA==" saltValue="wSTFx1+dnUgAaCA7usD5BQ==" spinCount="100000" sheet="1" objects="1" scenarios="1" selectLockedCells="1" selectUnlockedCells="1"/>
  <mergeCells count="1">
    <mergeCell ref="B21:S21"/>
  </mergeCells>
  <pageMargins left="0.15748031496062992" right="0.15748031496062992" top="0.74803149606299213" bottom="0.74803149606299213" header="0.31496062992125984" footer="0.31496062992125984"/>
  <pageSetup paperSize="9" scale="64"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C8C56F-ED54-4B26-BD55-07CEC7C1952F}">
  <sheetPr codeName="Hoja1">
    <pageSetUpPr fitToPage="1"/>
  </sheetPr>
  <dimension ref="A1:AB782"/>
  <sheetViews>
    <sheetView zoomScale="115" zoomScaleNormal="115" workbookViewId="0">
      <selection activeCell="B6" sqref="B6:H13"/>
    </sheetView>
  </sheetViews>
  <sheetFormatPr baseColWidth="10" defaultRowHeight="15" x14ac:dyDescent="0.25"/>
  <cols>
    <col min="1" max="1" width="2" style="9" customWidth="1"/>
    <col min="2" max="2" width="9.140625" customWidth="1"/>
    <col min="3" max="3" width="9.85546875" customWidth="1"/>
    <col min="4" max="4" width="52.140625" customWidth="1"/>
    <col min="5" max="5" width="20.42578125" style="9" customWidth="1"/>
    <col min="6" max="6" width="11.85546875" style="9" customWidth="1"/>
    <col min="7" max="7" width="7.28515625" style="49" customWidth="1"/>
    <col min="8" max="8" width="10.85546875" style="9" customWidth="1"/>
    <col min="9" max="9" width="76.28515625" style="9" customWidth="1"/>
    <col min="10" max="28" width="11.5703125" style="9"/>
  </cols>
  <sheetData>
    <row r="1" spans="2:8" s="9" customFormat="1" ht="7.5" customHeight="1" x14ac:dyDescent="0.25">
      <c r="G1" s="49"/>
    </row>
    <row r="2" spans="2:8" s="9" customFormat="1" ht="27.75" customHeight="1" x14ac:dyDescent="0.35">
      <c r="B2" s="77" t="s">
        <v>245</v>
      </c>
      <c r="C2" s="77"/>
      <c r="D2" s="77"/>
      <c r="E2" s="77"/>
      <c r="F2" s="77"/>
      <c r="G2" s="77"/>
      <c r="H2" s="77"/>
    </row>
    <row r="3" spans="2:8" s="9" customFormat="1" ht="9.75" customHeight="1" x14ac:dyDescent="0.25">
      <c r="B3" s="21"/>
      <c r="C3" s="21"/>
      <c r="D3" s="21"/>
      <c r="E3" s="21"/>
      <c r="F3" s="21"/>
      <c r="G3" s="21"/>
      <c r="H3" s="21"/>
    </row>
    <row r="4" spans="2:8" s="9" customFormat="1" ht="16.5" customHeight="1" x14ac:dyDescent="0.25">
      <c r="B4" s="78" t="s">
        <v>15</v>
      </c>
      <c r="C4" s="78"/>
      <c r="D4" s="78"/>
      <c r="E4" s="78"/>
      <c r="F4" s="78"/>
      <c r="G4" s="78"/>
      <c r="H4" s="78"/>
    </row>
    <row r="5" spans="2:8" s="9" customFormat="1" ht="15" customHeight="1" x14ac:dyDescent="0.25">
      <c r="B5" s="19"/>
      <c r="G5" s="49"/>
    </row>
    <row r="6" spans="2:8" s="9" customFormat="1" ht="15" customHeight="1" x14ac:dyDescent="0.25">
      <c r="B6" s="103" t="s">
        <v>244</v>
      </c>
      <c r="C6" s="103"/>
      <c r="D6" s="103"/>
      <c r="E6" s="103"/>
      <c r="F6" s="103"/>
      <c r="G6" s="103"/>
      <c r="H6" s="103"/>
    </row>
    <row r="7" spans="2:8" s="9" customFormat="1" ht="15" customHeight="1" x14ac:dyDescent="0.25">
      <c r="B7" s="103"/>
      <c r="C7" s="103"/>
      <c r="D7" s="103"/>
      <c r="E7" s="103"/>
      <c r="F7" s="103"/>
      <c r="G7" s="103"/>
      <c r="H7" s="103"/>
    </row>
    <row r="8" spans="2:8" s="9" customFormat="1" ht="15" customHeight="1" x14ac:dyDescent="0.25">
      <c r="B8" s="103"/>
      <c r="C8" s="103"/>
      <c r="D8" s="103"/>
      <c r="E8" s="103"/>
      <c r="F8" s="103"/>
      <c r="G8" s="103"/>
      <c r="H8" s="103"/>
    </row>
    <row r="9" spans="2:8" s="9" customFormat="1" ht="15" customHeight="1" x14ac:dyDescent="0.25">
      <c r="B9" s="103"/>
      <c r="C9" s="103"/>
      <c r="D9" s="103"/>
      <c r="E9" s="103"/>
      <c r="F9" s="103"/>
      <c r="G9" s="103"/>
      <c r="H9" s="103"/>
    </row>
    <row r="10" spans="2:8" s="9" customFormat="1" ht="15" customHeight="1" x14ac:dyDescent="0.25">
      <c r="B10" s="103"/>
      <c r="C10" s="103"/>
      <c r="D10" s="103"/>
      <c r="E10" s="103"/>
      <c r="F10" s="103"/>
      <c r="G10" s="103"/>
      <c r="H10" s="103"/>
    </row>
    <row r="11" spans="2:8" s="9" customFormat="1" ht="15" customHeight="1" x14ac:dyDescent="0.25">
      <c r="B11" s="103"/>
      <c r="C11" s="103"/>
      <c r="D11" s="103"/>
      <c r="E11" s="103"/>
      <c r="F11" s="103"/>
      <c r="G11" s="103"/>
      <c r="H11" s="103"/>
    </row>
    <row r="12" spans="2:8" s="9" customFormat="1" ht="15" customHeight="1" x14ac:dyDescent="0.25">
      <c r="B12" s="103"/>
      <c r="C12" s="103"/>
      <c r="D12" s="103"/>
      <c r="E12" s="103"/>
      <c r="F12" s="103"/>
      <c r="G12" s="103"/>
      <c r="H12" s="103"/>
    </row>
    <row r="13" spans="2:8" s="9" customFormat="1" ht="15" customHeight="1" x14ac:dyDescent="0.25">
      <c r="B13" s="103"/>
      <c r="C13" s="103"/>
      <c r="D13" s="103"/>
      <c r="E13" s="103"/>
      <c r="F13" s="103"/>
      <c r="G13" s="103"/>
      <c r="H13" s="103"/>
    </row>
    <row r="14" spans="2:8" s="9" customFormat="1" ht="15" customHeight="1" thickBot="1" x14ac:dyDescent="0.3">
      <c r="B14" s="32"/>
      <c r="C14" s="32"/>
      <c r="D14" s="32"/>
      <c r="E14" s="32"/>
      <c r="F14" s="32"/>
      <c r="G14" s="40"/>
      <c r="H14" s="32"/>
    </row>
    <row r="15" spans="2:8" ht="16.5" customHeight="1" x14ac:dyDescent="0.35">
      <c r="B15" s="92" t="s">
        <v>49</v>
      </c>
      <c r="C15" s="93"/>
      <c r="D15" s="94"/>
      <c r="E15" s="17"/>
      <c r="F15" s="88" t="s">
        <v>24</v>
      </c>
      <c r="G15" s="89"/>
    </row>
    <row r="16" spans="2:8" ht="55.5" customHeight="1" thickBot="1" x14ac:dyDescent="0.4">
      <c r="B16" s="95"/>
      <c r="C16" s="96"/>
      <c r="D16" s="97"/>
      <c r="E16" s="18"/>
      <c r="F16" s="90"/>
      <c r="G16" s="91"/>
    </row>
    <row r="17" spans="2:15" ht="16.5" thickBot="1" x14ac:dyDescent="0.3">
      <c r="B17" s="98" t="s">
        <v>11</v>
      </c>
      <c r="C17" s="99"/>
      <c r="D17" s="100"/>
      <c r="E17" s="13" t="s">
        <v>12</v>
      </c>
      <c r="F17" s="104"/>
      <c r="G17" s="105"/>
    </row>
    <row r="18" spans="2:15" ht="17.45" customHeight="1" thickBot="1" x14ac:dyDescent="0.4">
      <c r="B18" s="69" t="s">
        <v>58</v>
      </c>
      <c r="C18" s="70"/>
      <c r="D18" s="70"/>
      <c r="E18" s="33" t="str">
        <f>IF(I18="En este capítulo hay alguna partida con precio unitario o partida alzada sin rellenar","Sin importe por errores",+'Modelo de oferta económica'!H57)</f>
        <v>Sin importe por errores</v>
      </c>
      <c r="F18" s="106"/>
      <c r="G18" s="107"/>
      <c r="I18" s="14" t="str">
        <f xml:space="preserve"> IF('Modelo de oferta económica'!I57=0,"","En este capítulo hay alguna partida con precio unitario o partida alzada sin rellenar")</f>
        <v>En este capítulo hay alguna partida con precio unitario o partida alzada sin rellenar</v>
      </c>
      <c r="J18" s="14"/>
      <c r="K18" s="14"/>
      <c r="L18" s="14"/>
      <c r="M18" s="14"/>
      <c r="N18" s="14"/>
      <c r="O18" s="14"/>
    </row>
    <row r="19" spans="2:15" ht="17.45" customHeight="1" thickBot="1" x14ac:dyDescent="0.4">
      <c r="B19" s="69" t="s">
        <v>59</v>
      </c>
      <c r="C19" s="70"/>
      <c r="D19" s="70"/>
      <c r="E19" s="33" t="str">
        <f>IF(I19="En este capítulo hay alguna partida con precio unitario o partida alzada sin rellenar","Sin importe por errores",+'Modelo de oferta económica'!H71)</f>
        <v>Sin importe por errores</v>
      </c>
      <c r="F19" s="106"/>
      <c r="G19" s="107"/>
      <c r="I19" s="14" t="str">
        <f xml:space="preserve"> IF('Modelo de oferta económica'!I71=0,"","En este capítulo hay alguna partida con precio unitario o partida alzada sin rellenar")</f>
        <v>En este capítulo hay alguna partida con precio unitario o partida alzada sin rellenar</v>
      </c>
    </row>
    <row r="20" spans="2:15" ht="17.45" customHeight="1" thickBot="1" x14ac:dyDescent="0.4">
      <c r="B20" s="69" t="s">
        <v>73</v>
      </c>
      <c r="C20" s="70"/>
      <c r="D20" s="70"/>
      <c r="E20" s="33" t="str">
        <f>IF(I20="En este capítulo hay alguna partida con precio unitario o partida alzada sin rellenar","Sin importe por errores",+'Modelo de oferta económica'!H97)</f>
        <v>Sin importe por errores</v>
      </c>
      <c r="F20" s="106"/>
      <c r="G20" s="107"/>
      <c r="I20" s="14" t="str">
        <f xml:space="preserve"> IF('Modelo de oferta económica'!I97=0,"","En este capítulo hay alguna partida con precio unitario o partida alzada sin rellenar")</f>
        <v>En este capítulo hay alguna partida con precio unitario o partida alzada sin rellenar</v>
      </c>
    </row>
    <row r="21" spans="2:15" ht="17.45" customHeight="1" thickBot="1" x14ac:dyDescent="0.4">
      <c r="B21" s="69" t="s">
        <v>79</v>
      </c>
      <c r="C21" s="70"/>
      <c r="D21" s="70"/>
      <c r="E21" s="33" t="str">
        <f>IF(I21="En este capítulo hay alguna partida con precio unitario o partida alzada sin rellenar","Sin importe por errores",+'Modelo de oferta económica'!H107)</f>
        <v>Sin importe por errores</v>
      </c>
      <c r="F21" s="106"/>
      <c r="G21" s="107"/>
      <c r="I21" s="14" t="str">
        <f xml:space="preserve"> IF('Modelo de oferta económica'!I107=0,"","En este capítulo hay alguna partida con precio unitario o partida alzada sin rellenar")</f>
        <v>En este capítulo hay alguna partida con precio unitario o partida alzada sin rellenar</v>
      </c>
    </row>
    <row r="22" spans="2:15" ht="17.45" customHeight="1" thickBot="1" x14ac:dyDescent="0.4">
      <c r="B22" s="69" t="s">
        <v>96</v>
      </c>
      <c r="C22" s="70"/>
      <c r="D22" s="70"/>
      <c r="E22" s="33" t="str">
        <f>IF(I22="En este capítulo hay alguna partida con precio unitario o partida alzada sin rellenar","Sin importe por errores",+'Modelo de oferta económica'!H125)</f>
        <v>Sin importe por errores</v>
      </c>
      <c r="F22" s="106"/>
      <c r="G22" s="107"/>
      <c r="I22" s="14" t="str">
        <f xml:space="preserve"> IF('Modelo de oferta económica'!I125=0,"","En este capítulo hay alguna partida con precio unitario o partida alzada sin rellenar")</f>
        <v>En este capítulo hay alguna partida con precio unitario o partida alzada sin rellenar</v>
      </c>
    </row>
    <row r="23" spans="2:15" ht="17.45" customHeight="1" thickBot="1" x14ac:dyDescent="0.4">
      <c r="B23" s="69" t="s">
        <v>95</v>
      </c>
      <c r="C23" s="70"/>
      <c r="D23" s="70"/>
      <c r="E23" s="33" t="str">
        <f>IF(I23="En este capítulo hay alguna partida con precio unitario o partida alzada sin rellenar","Sin importe por errores",+'Modelo de oferta económica'!H139)</f>
        <v>Sin importe por errores</v>
      </c>
      <c r="F23" s="106"/>
      <c r="G23" s="107"/>
      <c r="I23" s="14" t="str">
        <f xml:space="preserve"> IF('Modelo de oferta económica'!I139=0,"","En este capítulo hay alguna partida con precio unitario o partida alzada sin rellenar")</f>
        <v>En este capítulo hay alguna partida con precio unitario o partida alzada sin rellenar</v>
      </c>
    </row>
    <row r="24" spans="2:15" ht="17.45" customHeight="1" thickBot="1" x14ac:dyDescent="0.4">
      <c r="B24" s="69" t="s">
        <v>102</v>
      </c>
      <c r="C24" s="70"/>
      <c r="D24" s="70"/>
      <c r="E24" s="33" t="str">
        <f>IF(I24="En este capítulo hay alguna partida con precio unitario o partida alzada sin rellenar","Sin importe por errores",+'Modelo de oferta económica'!H149)</f>
        <v>Sin importe por errores</v>
      </c>
      <c r="F24" s="106"/>
      <c r="G24" s="107"/>
      <c r="I24" s="14" t="str">
        <f xml:space="preserve"> IF('Modelo de oferta económica'!I149=0,"","En este capítulo hay alguna partida con precio unitario o partida alzada sin rellenar")</f>
        <v>En este capítulo hay alguna partida con precio unitario o partida alzada sin rellenar</v>
      </c>
    </row>
    <row r="25" spans="2:15" ht="17.45" customHeight="1" thickBot="1" x14ac:dyDescent="0.4">
      <c r="B25" s="69" t="s">
        <v>123</v>
      </c>
      <c r="C25" s="70"/>
      <c r="D25" s="70"/>
      <c r="E25" s="33" t="str">
        <f>IF(I25="En este capítulo hay alguna partida con precio unitario o partida alzada sin rellenar","Sin importe por errores",+'Modelo de oferta económica'!H191)</f>
        <v>Sin importe por errores</v>
      </c>
      <c r="F25" s="106"/>
      <c r="G25" s="107"/>
      <c r="I25" s="14" t="str">
        <f xml:space="preserve"> IF('Modelo de oferta económica'!I191=0,"","En este capítulo hay alguna partida con precio unitario o partida alzada sin rellenar")</f>
        <v>En este capítulo hay alguna partida con precio unitario o partida alzada sin rellenar</v>
      </c>
    </row>
    <row r="26" spans="2:15" ht="17.45" customHeight="1" thickBot="1" x14ac:dyDescent="0.4">
      <c r="B26" s="69" t="s">
        <v>141</v>
      </c>
      <c r="C26" s="70"/>
      <c r="D26" s="70"/>
      <c r="E26" s="33" t="str">
        <f>IF(I26="En este capítulo hay alguna partida con precio unitario o partida alzada sin rellenar","Sin importe por errores",+'Modelo de oferta económica'!H225)</f>
        <v>Sin importe por errores</v>
      </c>
      <c r="F26" s="106"/>
      <c r="G26" s="107"/>
      <c r="I26" s="14" t="str">
        <f xml:space="preserve"> IF('Modelo de oferta económica'!I225=0,"","En este capítulo hay alguna partida con precio unitario o partida alzada sin rellenar")</f>
        <v>En este capítulo hay alguna partida con precio unitario o partida alzada sin rellenar</v>
      </c>
    </row>
    <row r="27" spans="2:15" ht="17.45" customHeight="1" thickBot="1" x14ac:dyDescent="0.4">
      <c r="B27" s="69" t="s">
        <v>159</v>
      </c>
      <c r="C27" s="70"/>
      <c r="D27" s="70"/>
      <c r="E27" s="33" t="str">
        <f>IF(I27="En este capítulo hay alguna partida con precio unitario o partida alzada sin rellenar","Sin importe por errores",+'Modelo de oferta económica'!H247)</f>
        <v>Sin importe por errores</v>
      </c>
      <c r="F27" s="106"/>
      <c r="G27" s="107"/>
      <c r="I27" s="14" t="str">
        <f xml:space="preserve"> IF('Modelo de oferta económica'!I247=0,"","En este capítulo hay alguna partida con precio unitario o partida alzada sin rellenar")</f>
        <v>En este capítulo hay alguna partida con precio unitario o partida alzada sin rellenar</v>
      </c>
    </row>
    <row r="28" spans="2:15" ht="18.75" thickBot="1" x14ac:dyDescent="0.4">
      <c r="B28" s="69" t="s">
        <v>160</v>
      </c>
      <c r="C28" s="70"/>
      <c r="D28" s="70"/>
      <c r="E28" s="33" t="str">
        <f>IF(I28="En este capítulo hay alguna partida con precio unitario o partida alzada sin rellenar","Sin importe por errores",+'Modelo de oferta económica'!H261)</f>
        <v>Sin importe por errores</v>
      </c>
      <c r="F28" s="106"/>
      <c r="G28" s="107"/>
      <c r="I28" s="14" t="str">
        <f xml:space="preserve"> IF('Modelo de oferta económica'!I261=0,"","En este capítulo hay alguna partida con precio unitario o partida alzada sin rellenar")</f>
        <v>En este capítulo hay alguna partida con precio unitario o partida alzada sin rellenar</v>
      </c>
    </row>
    <row r="29" spans="2:15" ht="18.75" thickBot="1" x14ac:dyDescent="0.4">
      <c r="B29" s="69" t="s">
        <v>185</v>
      </c>
      <c r="C29" s="70"/>
      <c r="D29" s="70"/>
      <c r="E29" s="33" t="str">
        <f>IF(I29="En este capítulo hay alguna partida con precio unitario o partida alzada sin rellenar","Sin importe por errores",+'Modelo de oferta económica'!H267)</f>
        <v>Sin importe por errores</v>
      </c>
      <c r="F29" s="106"/>
      <c r="G29" s="107"/>
      <c r="I29" s="14" t="str">
        <f xml:space="preserve"> IF('Modelo de oferta económica'!I267=0,"","En este capítulo hay alguna partida con precio unitario o partida alzada sin rellenar")</f>
        <v>En este capítulo hay alguna partida con precio unitario o partida alzada sin rellenar</v>
      </c>
    </row>
    <row r="30" spans="2:15" ht="17.45" customHeight="1" thickBot="1" x14ac:dyDescent="0.4">
      <c r="B30" s="69" t="s">
        <v>184</v>
      </c>
      <c r="C30" s="70"/>
      <c r="D30" s="70"/>
      <c r="E30" s="33" t="str">
        <f>IF(I30="En este capítulo hay alguna partida con precio unitario o partida alzada sin rellenar","Sin importe por errores",+'Modelo de oferta económica'!H301)</f>
        <v>Sin importe por errores</v>
      </c>
      <c r="F30" s="106"/>
      <c r="G30" s="107"/>
      <c r="I30" s="14" t="str">
        <f xml:space="preserve"> IF('Modelo de oferta económica'!I301=0,"","En este capítulo hay alguna partida con precio unitario o partida alzada sin rellenar")</f>
        <v>En este capítulo hay alguna partida con precio unitario o partida alzada sin rellenar</v>
      </c>
    </row>
    <row r="31" spans="2:15" ht="15.75" customHeight="1" thickBot="1" x14ac:dyDescent="0.4">
      <c r="B31" s="15" t="s">
        <v>16</v>
      </c>
      <c r="C31" s="16"/>
      <c r="D31" s="16"/>
      <c r="E31" s="23">
        <f>SUM(E18:E30)</f>
        <v>0</v>
      </c>
      <c r="F31" s="101">
        <v>153914.62</v>
      </c>
      <c r="G31" s="102"/>
      <c r="I31" s="14" t="str">
        <f xml:space="preserve"> IF(E31&gt;F31,"El precio ofertado supera el Precio Máximo de Licitación, oferta NO ADMISIBLE","")</f>
        <v/>
      </c>
    </row>
    <row r="32" spans="2:15" ht="15.75" thickBot="1" x14ac:dyDescent="0.3">
      <c r="B32" s="9"/>
      <c r="C32" s="9"/>
      <c r="D32" s="9"/>
      <c r="E32" s="45"/>
      <c r="I32" s="46"/>
    </row>
    <row r="33" spans="2:8" ht="15.75" customHeight="1" thickBot="1" x14ac:dyDescent="0.3">
      <c r="B33" s="79" t="s">
        <v>17</v>
      </c>
      <c r="C33" s="80"/>
      <c r="D33" s="80"/>
      <c r="E33" s="81"/>
      <c r="F33" s="20" t="s">
        <v>18</v>
      </c>
      <c r="G33" s="20" t="s">
        <v>19</v>
      </c>
    </row>
    <row r="34" spans="2:8" ht="15" customHeight="1" thickBot="1" x14ac:dyDescent="0.3">
      <c r="B34" s="82"/>
      <c r="C34" s="83"/>
      <c r="D34" s="83"/>
      <c r="E34" s="84"/>
      <c r="F34" s="31"/>
      <c r="G34" s="31"/>
    </row>
    <row r="35" spans="2:8" ht="40.5" customHeight="1" thickBot="1" x14ac:dyDescent="0.3">
      <c r="B35" s="85" t="s">
        <v>20</v>
      </c>
      <c r="C35" s="86"/>
      <c r="D35" s="86"/>
      <c r="E35" s="86"/>
      <c r="F35" s="86"/>
      <c r="G35" s="87"/>
    </row>
    <row r="36" spans="2:8" ht="34.5" customHeight="1" thickBot="1" x14ac:dyDescent="0.3">
      <c r="B36" s="123" t="s">
        <v>21</v>
      </c>
      <c r="C36" s="124"/>
      <c r="D36" s="125"/>
      <c r="E36" s="22" t="s">
        <v>22</v>
      </c>
      <c r="F36" s="118" t="s">
        <v>23</v>
      </c>
      <c r="G36" s="119"/>
    </row>
    <row r="37" spans="2:8" ht="18" customHeight="1" thickBot="1" x14ac:dyDescent="0.3">
      <c r="B37" s="120"/>
      <c r="C37" s="122"/>
      <c r="D37" s="121"/>
      <c r="E37" s="34"/>
      <c r="F37" s="120"/>
      <c r="G37" s="121"/>
    </row>
    <row r="38" spans="2:8" ht="18" customHeight="1" thickBot="1" x14ac:dyDescent="0.3">
      <c r="B38" s="120"/>
      <c r="C38" s="122"/>
      <c r="D38" s="121"/>
      <c r="E38" s="34"/>
      <c r="F38" s="120"/>
      <c r="G38" s="121"/>
    </row>
    <row r="39" spans="2:8" ht="18" customHeight="1" thickBot="1" x14ac:dyDescent="0.3">
      <c r="B39" s="120"/>
      <c r="C39" s="122"/>
      <c r="D39" s="121"/>
      <c r="E39" s="34"/>
      <c r="F39" s="120"/>
      <c r="G39" s="121"/>
    </row>
    <row r="40" spans="2:8" ht="18" customHeight="1" thickBot="1" x14ac:dyDescent="0.3">
      <c r="B40" s="42"/>
      <c r="C40" s="43"/>
      <c r="D40" s="44"/>
      <c r="E40" s="34"/>
      <c r="F40" s="42"/>
      <c r="G40" s="44"/>
    </row>
    <row r="41" spans="2:8" ht="18" customHeight="1" thickBot="1" x14ac:dyDescent="0.3">
      <c r="B41" s="42"/>
      <c r="C41" s="43"/>
      <c r="D41" s="44"/>
      <c r="E41" s="34"/>
      <c r="F41" s="42"/>
      <c r="G41" s="44"/>
    </row>
    <row r="42" spans="2:8" ht="18" customHeight="1" thickBot="1" x14ac:dyDescent="0.3">
      <c r="B42" s="42"/>
      <c r="C42" s="43"/>
      <c r="D42" s="44"/>
      <c r="E42" s="34"/>
      <c r="F42" s="42"/>
      <c r="G42" s="44"/>
    </row>
    <row r="43" spans="2:8" ht="18" customHeight="1" thickBot="1" x14ac:dyDescent="0.3">
      <c r="B43" s="42"/>
      <c r="C43" s="43"/>
      <c r="D43" s="44"/>
      <c r="E43" s="34"/>
      <c r="F43" s="42"/>
      <c r="G43" s="44"/>
    </row>
    <row r="44" spans="2:8" ht="18" customHeight="1" thickBot="1" x14ac:dyDescent="0.3">
      <c r="B44" s="42"/>
      <c r="C44" s="43"/>
      <c r="D44" s="44"/>
      <c r="E44" s="34"/>
      <c r="F44" s="42"/>
      <c r="G44" s="44"/>
    </row>
    <row r="45" spans="2:8" ht="18" customHeight="1" thickBot="1" x14ac:dyDescent="0.3">
      <c r="B45" s="120"/>
      <c r="C45" s="122"/>
      <c r="D45" s="121"/>
      <c r="E45" s="34"/>
      <c r="F45" s="120"/>
      <c r="G45" s="121"/>
    </row>
    <row r="46" spans="2:8" ht="18" customHeight="1" thickBot="1" x14ac:dyDescent="0.3">
      <c r="B46" s="120"/>
      <c r="C46" s="122"/>
      <c r="D46" s="121"/>
      <c r="E46" s="34"/>
      <c r="F46" s="120"/>
      <c r="G46" s="121"/>
    </row>
    <row r="47" spans="2:8" ht="10.5" customHeight="1" x14ac:dyDescent="0.25">
      <c r="B47" s="40"/>
      <c r="C47" s="40"/>
      <c r="D47" s="40"/>
      <c r="E47" s="40"/>
      <c r="F47" s="40"/>
      <c r="G47" s="40"/>
    </row>
    <row r="48" spans="2:8" ht="16.5" x14ac:dyDescent="0.3">
      <c r="B48" s="108" t="s">
        <v>243</v>
      </c>
      <c r="C48" s="108"/>
      <c r="D48" s="108"/>
      <c r="E48" s="108"/>
      <c r="F48" s="108"/>
      <c r="G48" s="108"/>
      <c r="H48" s="108"/>
    </row>
    <row r="49" spans="1:28" ht="9.75" customHeight="1" x14ac:dyDescent="0.3">
      <c r="B49" s="35"/>
      <c r="C49" s="30"/>
      <c r="D49" s="30"/>
      <c r="E49" s="30"/>
      <c r="F49" s="30"/>
      <c r="G49" s="19"/>
      <c r="H49" s="30"/>
    </row>
    <row r="50" spans="1:28" ht="16.5" x14ac:dyDescent="0.3">
      <c r="B50" s="30"/>
      <c r="C50" s="109"/>
      <c r="D50" s="110"/>
      <c r="E50" s="111"/>
      <c r="F50" s="30"/>
      <c r="G50" s="19"/>
      <c r="H50" s="30"/>
    </row>
    <row r="51" spans="1:28" ht="16.5" x14ac:dyDescent="0.3">
      <c r="B51" s="30"/>
      <c r="C51" s="112"/>
      <c r="D51" s="113"/>
      <c r="E51" s="114"/>
      <c r="F51" s="30"/>
      <c r="G51" s="19"/>
      <c r="H51" s="30"/>
    </row>
    <row r="52" spans="1:28" ht="16.5" x14ac:dyDescent="0.3">
      <c r="B52" s="30"/>
      <c r="C52" s="112"/>
      <c r="D52" s="113"/>
      <c r="E52" s="114"/>
      <c r="F52" s="30"/>
      <c r="G52" s="19"/>
      <c r="H52" s="30"/>
    </row>
    <row r="53" spans="1:28" ht="16.5" x14ac:dyDescent="0.3">
      <c r="B53" s="30"/>
      <c r="C53" s="115"/>
      <c r="D53" s="116"/>
      <c r="E53" s="117"/>
      <c r="F53" s="30"/>
      <c r="G53" s="19"/>
      <c r="H53" s="30"/>
    </row>
    <row r="54" spans="1:28" ht="16.5" x14ac:dyDescent="0.3">
      <c r="B54" s="30"/>
      <c r="C54" s="30"/>
      <c r="D54" s="30"/>
      <c r="E54" s="30"/>
      <c r="F54" s="30"/>
      <c r="G54" s="19"/>
      <c r="H54" s="30"/>
    </row>
    <row r="55" spans="1:28" ht="16.5" x14ac:dyDescent="0.3">
      <c r="B55" s="30"/>
      <c r="C55" s="30"/>
      <c r="D55" s="30"/>
      <c r="E55" s="30"/>
      <c r="F55" s="30"/>
      <c r="G55" s="19"/>
      <c r="H55" s="30"/>
    </row>
    <row r="56" spans="1:28" ht="15.75" thickBot="1" x14ac:dyDescent="0.3">
      <c r="B56" s="9"/>
      <c r="C56" s="9"/>
    </row>
    <row r="57" spans="1:28" ht="27" customHeight="1" thickBot="1" x14ac:dyDescent="0.3">
      <c r="B57" s="58" t="s">
        <v>0</v>
      </c>
      <c r="C57" s="59"/>
      <c r="D57" s="60" t="s">
        <v>50</v>
      </c>
      <c r="E57" s="61"/>
      <c r="F57" s="61"/>
      <c r="G57" s="61"/>
      <c r="H57" s="8">
        <f>SUM(H60,H64,H68)</f>
        <v>0</v>
      </c>
      <c r="I57" s="25">
        <f xml:space="preserve"> COUNTIF(I60:I69,"Es necesario completar el precio de esta partida, introduciendo un valor en la celda en naranja")</f>
        <v>3</v>
      </c>
    </row>
    <row r="58" spans="1:28" ht="9.9499999999999993" customHeight="1" thickBot="1" x14ac:dyDescent="0.3">
      <c r="D58" s="6"/>
      <c r="E58"/>
      <c r="F58" s="10"/>
      <c r="G58" s="50"/>
      <c r="H58" s="1"/>
      <c r="I58" s="26"/>
    </row>
    <row r="59" spans="1:28" ht="15.75" customHeight="1" thickBot="1" x14ac:dyDescent="0.3">
      <c r="B59" s="62" t="s">
        <v>1</v>
      </c>
      <c r="C59" s="63"/>
      <c r="D59" s="63"/>
      <c r="E59" s="63"/>
      <c r="F59" s="12" t="s">
        <v>14</v>
      </c>
      <c r="G59" s="2" t="s">
        <v>3</v>
      </c>
      <c r="H59" s="2" t="s">
        <v>4</v>
      </c>
      <c r="I59" s="26"/>
      <c r="J59" s="27">
        <f>ROUND('Modelo de oferta económica'!F60,2)</f>
        <v>0</v>
      </c>
    </row>
    <row r="60" spans="1:28" ht="15.75" thickBot="1" x14ac:dyDescent="0.3">
      <c r="B60" s="41" t="s">
        <v>51</v>
      </c>
      <c r="C60" s="3" t="s">
        <v>13</v>
      </c>
      <c r="D60" s="64" t="s">
        <v>52</v>
      </c>
      <c r="E60" s="65"/>
      <c r="F60" s="24"/>
      <c r="G60" s="3">
        <v>1</v>
      </c>
      <c r="H60" s="5">
        <f>ROUND('Modelo de oferta económica'!J59*G60,2)</f>
        <v>0</v>
      </c>
      <c r="I60" s="28" t="str">
        <f>IF(ISBLANK('Modelo de oferta económica'!F60),"Es necesario completar el precio de esta partida, introduciendo un valor en la celda en naranja","")</f>
        <v>Es necesario completar el precio de esta partida, introduciendo un valor en la celda en naranja</v>
      </c>
      <c r="J60" s="29"/>
    </row>
    <row r="61" spans="1:28" s="54" customFormat="1" ht="37.9" customHeight="1" thickBot="1" x14ac:dyDescent="0.3">
      <c r="A61" s="52"/>
      <c r="B61" s="66" t="s">
        <v>186</v>
      </c>
      <c r="C61" s="67"/>
      <c r="D61" s="67"/>
      <c r="E61" s="67"/>
      <c r="F61" s="67"/>
      <c r="G61" s="67"/>
      <c r="H61" s="68"/>
      <c r="I61" s="28"/>
      <c r="J61" s="53"/>
      <c r="K61" s="52"/>
      <c r="L61" s="52"/>
      <c r="M61" s="52"/>
      <c r="N61" s="52"/>
      <c r="O61" s="52"/>
      <c r="P61" s="52"/>
      <c r="Q61" s="52"/>
      <c r="R61" s="52"/>
      <c r="S61" s="52"/>
      <c r="T61" s="52"/>
      <c r="U61" s="52"/>
      <c r="V61" s="52"/>
      <c r="W61" s="52"/>
      <c r="X61" s="52"/>
      <c r="Y61" s="52"/>
      <c r="Z61" s="52"/>
      <c r="AA61" s="52"/>
      <c r="AB61" s="52"/>
    </row>
    <row r="62" spans="1:28" ht="9.9499999999999993" customHeight="1" thickBot="1" x14ac:dyDescent="0.3">
      <c r="D62" s="6"/>
      <c r="E62"/>
      <c r="F62" s="10"/>
      <c r="G62" s="50"/>
      <c r="H62" s="1"/>
      <c r="I62" s="26"/>
      <c r="J62" s="29"/>
    </row>
    <row r="63" spans="1:28" ht="15.75" customHeight="1" thickBot="1" x14ac:dyDescent="0.3">
      <c r="B63" s="62" t="s">
        <v>1</v>
      </c>
      <c r="C63" s="63"/>
      <c r="D63" s="63"/>
      <c r="E63" s="63"/>
      <c r="F63" s="12" t="s">
        <v>2</v>
      </c>
      <c r="G63" s="2" t="s">
        <v>3</v>
      </c>
      <c r="H63" s="2" t="s">
        <v>4</v>
      </c>
      <c r="I63" s="26"/>
      <c r="J63" s="27">
        <f>ROUND('Modelo de oferta económica'!F64,2)</f>
        <v>0</v>
      </c>
    </row>
    <row r="64" spans="1:28" ht="15.75" thickBot="1" x14ac:dyDescent="0.3">
      <c r="B64" s="41" t="s">
        <v>53</v>
      </c>
      <c r="C64" s="3" t="s">
        <v>47</v>
      </c>
      <c r="D64" s="64" t="s">
        <v>54</v>
      </c>
      <c r="E64" s="65"/>
      <c r="F64" s="24"/>
      <c r="G64" s="47">
        <v>7</v>
      </c>
      <c r="H64" s="5">
        <f>ROUND('Modelo de oferta económica'!J63*G64,2)</f>
        <v>0</v>
      </c>
      <c r="I64" s="28" t="str">
        <f>IF(ISBLANK('Modelo de oferta económica'!F64),"Es necesario completar el precio de esta partida, introduciendo un valor en la celda en naranja","")</f>
        <v>Es necesario completar el precio de esta partida, introduciendo un valor en la celda en naranja</v>
      </c>
      <c r="J64" s="29"/>
    </row>
    <row r="65" spans="1:28" s="54" customFormat="1" ht="25.9" customHeight="1" thickBot="1" x14ac:dyDescent="0.3">
      <c r="A65" s="52"/>
      <c r="B65" s="66" t="s">
        <v>187</v>
      </c>
      <c r="C65" s="67"/>
      <c r="D65" s="67"/>
      <c r="E65" s="67"/>
      <c r="F65" s="67"/>
      <c r="G65" s="67"/>
      <c r="H65" s="68"/>
      <c r="I65" s="28"/>
      <c r="J65" s="53"/>
      <c r="K65" s="52"/>
      <c r="L65" s="52"/>
      <c r="M65" s="52"/>
      <c r="N65" s="52"/>
      <c r="O65" s="52"/>
      <c r="P65" s="52"/>
      <c r="Q65" s="52"/>
      <c r="R65" s="52"/>
      <c r="S65" s="52"/>
      <c r="T65" s="52"/>
      <c r="U65" s="52"/>
      <c r="V65" s="52"/>
      <c r="W65" s="52"/>
      <c r="X65" s="52"/>
      <c r="Y65" s="52"/>
      <c r="Z65" s="52"/>
      <c r="AA65" s="52"/>
      <c r="AB65" s="52"/>
    </row>
    <row r="66" spans="1:28" ht="9.9499999999999993" customHeight="1" thickBot="1" x14ac:dyDescent="0.3">
      <c r="D66" s="6"/>
      <c r="E66"/>
      <c r="F66" s="10"/>
      <c r="G66" s="50"/>
      <c r="H66" s="1"/>
      <c r="I66" s="26"/>
      <c r="J66" s="29"/>
    </row>
    <row r="67" spans="1:28" ht="15.75" customHeight="1" thickBot="1" x14ac:dyDescent="0.3">
      <c r="B67" s="62" t="s">
        <v>1</v>
      </c>
      <c r="C67" s="63"/>
      <c r="D67" s="63"/>
      <c r="E67" s="63"/>
      <c r="F67" s="12" t="s">
        <v>2</v>
      </c>
      <c r="G67" s="2" t="s">
        <v>3</v>
      </c>
      <c r="H67" s="2" t="s">
        <v>4</v>
      </c>
      <c r="I67" s="26"/>
      <c r="J67" s="27">
        <f>ROUND('Modelo de oferta económica'!F68,2)</f>
        <v>0</v>
      </c>
    </row>
    <row r="68" spans="1:28" ht="15.75" thickBot="1" x14ac:dyDescent="0.3">
      <c r="B68" s="41" t="s">
        <v>55</v>
      </c>
      <c r="C68" s="3" t="s">
        <v>57</v>
      </c>
      <c r="D68" s="64" t="s">
        <v>56</v>
      </c>
      <c r="E68" s="65"/>
      <c r="F68" s="24"/>
      <c r="G68" s="47">
        <v>2240</v>
      </c>
      <c r="H68" s="5">
        <f>ROUND('Modelo de oferta económica'!J67*G68,2)</f>
        <v>0</v>
      </c>
      <c r="I68" s="28" t="str">
        <f>IF(ISBLANK('Modelo de oferta económica'!F68),"Es necesario completar el precio de esta partida, introduciendo un valor en la celda en naranja","")</f>
        <v>Es necesario completar el precio de esta partida, introduciendo un valor en la celda en naranja</v>
      </c>
      <c r="J68" s="29"/>
    </row>
    <row r="69" spans="1:28" s="54" customFormat="1" ht="25.9" customHeight="1" thickBot="1" x14ac:dyDescent="0.3">
      <c r="A69" s="52"/>
      <c r="B69" s="66" t="s">
        <v>188</v>
      </c>
      <c r="C69" s="67"/>
      <c r="D69" s="67"/>
      <c r="E69" s="67"/>
      <c r="F69" s="67"/>
      <c r="G69" s="67"/>
      <c r="H69" s="68"/>
      <c r="I69" s="28"/>
      <c r="J69" s="53"/>
      <c r="K69" s="52"/>
      <c r="L69" s="52"/>
      <c r="M69" s="52"/>
      <c r="N69" s="52"/>
      <c r="O69" s="52"/>
      <c r="P69" s="52"/>
      <c r="Q69" s="52"/>
      <c r="R69" s="52"/>
      <c r="S69" s="52"/>
      <c r="T69" s="52"/>
      <c r="U69" s="52"/>
      <c r="V69" s="52"/>
      <c r="W69" s="52"/>
      <c r="X69" s="52"/>
      <c r="Y69" s="52"/>
      <c r="Z69" s="52"/>
      <c r="AA69" s="52"/>
      <c r="AB69" s="52"/>
    </row>
    <row r="70" spans="1:28" ht="9.9499999999999993" customHeight="1" thickBot="1" x14ac:dyDescent="0.3">
      <c r="B70" s="7"/>
      <c r="C70" s="7"/>
      <c r="D70" s="7"/>
      <c r="E70" s="7"/>
      <c r="F70" s="11"/>
      <c r="G70" s="48"/>
      <c r="H70" s="7"/>
      <c r="I70" s="26"/>
      <c r="J70" s="29"/>
    </row>
    <row r="71" spans="1:28" ht="27.75" customHeight="1" thickBot="1" x14ac:dyDescent="0.3">
      <c r="B71" s="58" t="s">
        <v>7</v>
      </c>
      <c r="C71" s="59"/>
      <c r="D71" s="60" t="s">
        <v>60</v>
      </c>
      <c r="E71" s="61"/>
      <c r="F71" s="61"/>
      <c r="G71" s="61"/>
      <c r="H71" s="8">
        <f>+H74+H78+H82+H86+H90+H94</f>
        <v>0</v>
      </c>
      <c r="I71" s="25">
        <f xml:space="preserve"> COUNTIF(I74:I88,"Es necesario completar el precio de esta partida, introduciendo un valor en la celda en naranja")</f>
        <v>4</v>
      </c>
      <c r="J71" s="29"/>
    </row>
    <row r="72" spans="1:28" ht="9.9499999999999993" customHeight="1" thickBot="1" x14ac:dyDescent="0.3">
      <c r="E72"/>
      <c r="F72" s="10"/>
      <c r="G72" s="50"/>
      <c r="H72" s="1"/>
      <c r="J72" s="29"/>
    </row>
    <row r="73" spans="1:28" ht="15.75" customHeight="1" thickBot="1" x14ac:dyDescent="0.3">
      <c r="B73" s="62" t="s">
        <v>1</v>
      </c>
      <c r="C73" s="63"/>
      <c r="D73" s="63"/>
      <c r="E73" s="63"/>
      <c r="F73" s="12" t="s">
        <v>2</v>
      </c>
      <c r="G73" s="2" t="s">
        <v>3</v>
      </c>
      <c r="H73" s="2" t="s">
        <v>4</v>
      </c>
      <c r="I73" s="26"/>
      <c r="J73" s="27">
        <f>ROUND(F74,2)</f>
        <v>0</v>
      </c>
    </row>
    <row r="74" spans="1:28" ht="15.75" thickBot="1" x14ac:dyDescent="0.3">
      <c r="B74" s="41" t="s">
        <v>61</v>
      </c>
      <c r="C74" s="3" t="s">
        <v>5</v>
      </c>
      <c r="D74" s="64" t="s">
        <v>62</v>
      </c>
      <c r="E74" s="65"/>
      <c r="F74" s="24"/>
      <c r="G74" s="47">
        <v>49</v>
      </c>
      <c r="H74" s="5">
        <f>ROUND(J73*G74,2)</f>
        <v>0</v>
      </c>
      <c r="I74" s="28" t="str">
        <f>IF(ISBLANK('Modelo de oferta económica'!F74),"Es necesario completar el precio de esta partida, introduciendo un valor en la celda en naranja","")</f>
        <v>Es necesario completar el precio de esta partida, introduciendo un valor en la celda en naranja</v>
      </c>
      <c r="J74" s="29"/>
    </row>
    <row r="75" spans="1:28" s="54" customFormat="1" ht="49.15" customHeight="1" thickBot="1" x14ac:dyDescent="0.3">
      <c r="A75" s="52"/>
      <c r="B75" s="66" t="s">
        <v>189</v>
      </c>
      <c r="C75" s="67"/>
      <c r="D75" s="67"/>
      <c r="E75" s="67"/>
      <c r="F75" s="67"/>
      <c r="G75" s="67"/>
      <c r="H75" s="68"/>
      <c r="I75" s="52"/>
      <c r="J75" s="53"/>
      <c r="K75" s="52"/>
      <c r="L75" s="52"/>
      <c r="M75" s="52"/>
      <c r="N75" s="52"/>
      <c r="O75" s="52"/>
      <c r="P75" s="52"/>
      <c r="Q75" s="52"/>
      <c r="R75" s="52"/>
      <c r="S75" s="52"/>
      <c r="T75" s="52"/>
      <c r="U75" s="52"/>
      <c r="V75" s="52"/>
      <c r="W75" s="52"/>
      <c r="X75" s="52"/>
      <c r="Y75" s="52"/>
      <c r="Z75" s="52"/>
      <c r="AA75" s="52"/>
      <c r="AB75" s="52"/>
    </row>
    <row r="76" spans="1:28" ht="9.9499999999999993" customHeight="1" thickBot="1" x14ac:dyDescent="0.3">
      <c r="J76" s="29"/>
    </row>
    <row r="77" spans="1:28" ht="15.75" customHeight="1" thickBot="1" x14ac:dyDescent="0.3">
      <c r="B77" s="62" t="s">
        <v>1</v>
      </c>
      <c r="C77" s="63"/>
      <c r="D77" s="63"/>
      <c r="E77" s="63"/>
      <c r="F77" s="12" t="s">
        <v>2</v>
      </c>
      <c r="G77" s="2" t="s">
        <v>3</v>
      </c>
      <c r="H77" s="2" t="s">
        <v>4</v>
      </c>
      <c r="I77" s="26"/>
      <c r="J77" s="27">
        <f>ROUND(F78,2)</f>
        <v>0</v>
      </c>
    </row>
    <row r="78" spans="1:28" ht="15.75" thickBot="1" x14ac:dyDescent="0.3">
      <c r="B78" s="41" t="s">
        <v>63</v>
      </c>
      <c r="C78" s="3" t="s">
        <v>37</v>
      </c>
      <c r="D78" s="64" t="s">
        <v>64</v>
      </c>
      <c r="E78" s="65"/>
      <c r="F78" s="24"/>
      <c r="G78" s="47">
        <v>157</v>
      </c>
      <c r="H78" s="5">
        <f>ROUND(J77*G78,2)</f>
        <v>0</v>
      </c>
      <c r="I78" s="28" t="str">
        <f>IF(ISBLANK('Modelo de oferta económica'!F78),"Es necesario completar el precio de esta partida, introduciendo un valor en la celda en naranja","")</f>
        <v>Es necesario completar el precio de esta partida, introduciendo un valor en la celda en naranja</v>
      </c>
      <c r="J78" s="29"/>
    </row>
    <row r="79" spans="1:28" s="54" customFormat="1" ht="25.9" customHeight="1" thickBot="1" x14ac:dyDescent="0.3">
      <c r="A79" s="52"/>
      <c r="B79" s="66" t="s">
        <v>190</v>
      </c>
      <c r="C79" s="67"/>
      <c r="D79" s="67"/>
      <c r="E79" s="67"/>
      <c r="F79" s="67"/>
      <c r="G79" s="67"/>
      <c r="H79" s="68"/>
      <c r="I79" s="52"/>
      <c r="J79" s="53"/>
      <c r="K79" s="52"/>
      <c r="L79" s="52"/>
      <c r="M79" s="52"/>
      <c r="N79" s="52"/>
      <c r="O79" s="52"/>
      <c r="P79" s="52"/>
      <c r="Q79" s="52"/>
      <c r="R79" s="52"/>
      <c r="S79" s="52"/>
      <c r="T79" s="52"/>
      <c r="U79" s="52"/>
      <c r="V79" s="52"/>
      <c r="W79" s="52"/>
      <c r="X79" s="52"/>
      <c r="Y79" s="52"/>
      <c r="Z79" s="52"/>
      <c r="AA79" s="52"/>
      <c r="AB79" s="52"/>
    </row>
    <row r="80" spans="1:28" ht="9.9499999999999993" customHeight="1" thickBot="1" x14ac:dyDescent="0.3">
      <c r="J80" s="29"/>
    </row>
    <row r="81" spans="1:28" ht="15.75" customHeight="1" thickBot="1" x14ac:dyDescent="0.3">
      <c r="B81" s="62" t="s">
        <v>1</v>
      </c>
      <c r="C81" s="63"/>
      <c r="D81" s="63"/>
      <c r="E81" s="63"/>
      <c r="F81" s="12" t="s">
        <v>2</v>
      </c>
      <c r="G81" s="2" t="s">
        <v>3</v>
      </c>
      <c r="H81" s="2" t="s">
        <v>4</v>
      </c>
      <c r="I81" s="26"/>
      <c r="J81" s="27">
        <f>ROUND(F82,2)</f>
        <v>0</v>
      </c>
    </row>
    <row r="82" spans="1:28" ht="15.75" thickBot="1" x14ac:dyDescent="0.3">
      <c r="B82" s="41" t="s">
        <v>65</v>
      </c>
      <c r="C82" s="3" t="s">
        <v>37</v>
      </c>
      <c r="D82" s="64" t="s">
        <v>66</v>
      </c>
      <c r="E82" s="65"/>
      <c r="F82" s="24"/>
      <c r="G82" s="47">
        <v>146.5</v>
      </c>
      <c r="H82" s="5">
        <f>ROUND(J81*G82,2)</f>
        <v>0</v>
      </c>
      <c r="I82" s="28" t="str">
        <f>IF(ISBLANK('Modelo de oferta económica'!F82),"Es necesario completar el precio de esta partida, introduciendo un valor en la celda en naranja","")</f>
        <v>Es necesario completar el precio de esta partida, introduciendo un valor en la celda en naranja</v>
      </c>
      <c r="J82" s="29"/>
    </row>
    <row r="83" spans="1:28" s="54" customFormat="1" ht="49.15" customHeight="1" thickBot="1" x14ac:dyDescent="0.3">
      <c r="A83" s="52"/>
      <c r="B83" s="66" t="s">
        <v>191</v>
      </c>
      <c r="C83" s="67"/>
      <c r="D83" s="67"/>
      <c r="E83" s="67"/>
      <c r="F83" s="67"/>
      <c r="G83" s="67"/>
      <c r="H83" s="68"/>
      <c r="I83" s="52"/>
      <c r="J83" s="53"/>
      <c r="K83" s="52"/>
      <c r="L83" s="52"/>
      <c r="M83" s="52"/>
      <c r="N83" s="52"/>
      <c r="O83" s="52"/>
      <c r="P83" s="52"/>
      <c r="Q83" s="52"/>
      <c r="R83" s="52"/>
      <c r="S83" s="52"/>
      <c r="T83" s="52"/>
      <c r="U83" s="52"/>
      <c r="V83" s="52"/>
      <c r="W83" s="52"/>
      <c r="X83" s="52"/>
      <c r="Y83" s="52"/>
      <c r="Z83" s="52"/>
      <c r="AA83" s="52"/>
      <c r="AB83" s="52"/>
    </row>
    <row r="84" spans="1:28" ht="9.9499999999999993" customHeight="1" thickBot="1" x14ac:dyDescent="0.3">
      <c r="J84" s="29"/>
    </row>
    <row r="85" spans="1:28" ht="15.75" customHeight="1" thickBot="1" x14ac:dyDescent="0.3">
      <c r="B85" s="62" t="s">
        <v>1</v>
      </c>
      <c r="C85" s="63"/>
      <c r="D85" s="63"/>
      <c r="E85" s="75"/>
      <c r="F85" s="12" t="s">
        <v>2</v>
      </c>
      <c r="G85" s="2" t="s">
        <v>3</v>
      </c>
      <c r="H85" s="2" t="s">
        <v>4</v>
      </c>
      <c r="I85" s="26"/>
      <c r="J85" s="27">
        <f>ROUND(F86,2)</f>
        <v>0</v>
      </c>
    </row>
    <row r="86" spans="1:28" ht="15.75" thickBot="1" x14ac:dyDescent="0.3">
      <c r="B86" s="41" t="s">
        <v>67</v>
      </c>
      <c r="C86" s="3" t="s">
        <v>5</v>
      </c>
      <c r="D86" s="64" t="s">
        <v>68</v>
      </c>
      <c r="E86" s="74"/>
      <c r="F86" s="24"/>
      <c r="G86" s="47">
        <v>65</v>
      </c>
      <c r="H86" s="5">
        <f>ROUND(J85*G86,2)</f>
        <v>0</v>
      </c>
      <c r="I86" s="28" t="str">
        <f>IF(ISBLANK('Modelo de oferta económica'!F86),"Es necesario completar el precio de esta partida, introduciendo un valor en la celda en naranja","")</f>
        <v>Es necesario completar el precio de esta partida, introduciendo un valor en la celda en naranja</v>
      </c>
      <c r="J86" s="29"/>
    </row>
    <row r="87" spans="1:28" s="54" customFormat="1" ht="37.9" customHeight="1" thickBot="1" x14ac:dyDescent="0.3">
      <c r="A87" s="52"/>
      <c r="B87" s="66" t="s">
        <v>192</v>
      </c>
      <c r="C87" s="67"/>
      <c r="D87" s="67"/>
      <c r="E87" s="67"/>
      <c r="F87" s="67"/>
      <c r="G87" s="67"/>
      <c r="H87" s="68"/>
      <c r="I87" s="52"/>
      <c r="J87" s="53"/>
      <c r="K87" s="52"/>
      <c r="L87" s="52"/>
      <c r="M87" s="52"/>
      <c r="N87" s="52"/>
      <c r="O87" s="52"/>
      <c r="P87" s="52"/>
      <c r="Q87" s="52"/>
      <c r="R87" s="52"/>
      <c r="S87" s="52"/>
      <c r="T87" s="52"/>
      <c r="U87" s="52"/>
      <c r="V87" s="52"/>
      <c r="W87" s="52"/>
      <c r="X87" s="52"/>
      <c r="Y87" s="52"/>
      <c r="Z87" s="52"/>
      <c r="AA87" s="52"/>
      <c r="AB87" s="52"/>
    </row>
    <row r="88" spans="1:28" ht="9.9499999999999993" customHeight="1" thickBot="1" x14ac:dyDescent="0.3">
      <c r="D88" s="6"/>
      <c r="E88"/>
      <c r="F88" s="10"/>
      <c r="G88" s="50"/>
      <c r="H88" s="1"/>
      <c r="J88" s="29"/>
    </row>
    <row r="89" spans="1:28" ht="15.75" customHeight="1" thickBot="1" x14ac:dyDescent="0.3">
      <c r="B89" s="62" t="s">
        <v>1</v>
      </c>
      <c r="C89" s="63"/>
      <c r="D89" s="63"/>
      <c r="E89" s="75"/>
      <c r="F89" s="12" t="s">
        <v>2</v>
      </c>
      <c r="G89" s="2" t="s">
        <v>3</v>
      </c>
      <c r="H89" s="2" t="s">
        <v>4</v>
      </c>
      <c r="I89" s="26"/>
      <c r="J89" s="27">
        <f>ROUND(F90,2)</f>
        <v>0</v>
      </c>
    </row>
    <row r="90" spans="1:28" ht="15.75" thickBot="1" x14ac:dyDescent="0.3">
      <c r="B90" s="41" t="s">
        <v>69</v>
      </c>
      <c r="C90" s="3" t="s">
        <v>37</v>
      </c>
      <c r="D90" s="64" t="s">
        <v>70</v>
      </c>
      <c r="E90" s="74"/>
      <c r="F90" s="24"/>
      <c r="G90" s="47">
        <v>50.5</v>
      </c>
      <c r="H90" s="5">
        <f>ROUND(J89*G90,2)</f>
        <v>0</v>
      </c>
      <c r="I90" s="28" t="str">
        <f>IF(ISBLANK('Modelo de oferta económica'!F90),"Es necesario completar el precio de esta partida, introduciendo un valor en la celda en naranja","")</f>
        <v>Es necesario completar el precio de esta partida, introduciendo un valor en la celda en naranja</v>
      </c>
      <c r="J90" s="29"/>
    </row>
    <row r="91" spans="1:28" s="54" customFormat="1" ht="37.9" customHeight="1" thickBot="1" x14ac:dyDescent="0.3">
      <c r="A91" s="52"/>
      <c r="B91" s="66" t="s">
        <v>193</v>
      </c>
      <c r="C91" s="67"/>
      <c r="D91" s="67"/>
      <c r="E91" s="67"/>
      <c r="F91" s="67"/>
      <c r="G91" s="67"/>
      <c r="H91" s="68"/>
      <c r="I91" s="52"/>
      <c r="J91" s="53"/>
      <c r="K91" s="52"/>
      <c r="L91" s="52"/>
      <c r="M91" s="52"/>
      <c r="N91" s="52"/>
      <c r="O91" s="52"/>
      <c r="P91" s="52"/>
      <c r="Q91" s="52"/>
      <c r="R91" s="52"/>
      <c r="S91" s="52"/>
      <c r="T91" s="52"/>
      <c r="U91" s="52"/>
      <c r="V91" s="52"/>
      <c r="W91" s="52"/>
      <c r="X91" s="52"/>
      <c r="Y91" s="52"/>
      <c r="Z91" s="52"/>
      <c r="AA91" s="52"/>
      <c r="AB91" s="52"/>
    </row>
    <row r="92" spans="1:28" ht="9.9499999999999993" customHeight="1" thickBot="1" x14ac:dyDescent="0.3">
      <c r="D92" s="6"/>
      <c r="E92"/>
      <c r="F92" s="10"/>
      <c r="G92" s="50"/>
      <c r="H92" s="1"/>
      <c r="J92" s="29"/>
    </row>
    <row r="93" spans="1:28" ht="15.75" customHeight="1" thickBot="1" x14ac:dyDescent="0.3">
      <c r="B93" s="62" t="s">
        <v>1</v>
      </c>
      <c r="C93" s="63"/>
      <c r="D93" s="63"/>
      <c r="E93" s="75"/>
      <c r="F93" s="12" t="s">
        <v>2</v>
      </c>
      <c r="G93" s="2" t="s">
        <v>3</v>
      </c>
      <c r="H93" s="2" t="s">
        <v>4</v>
      </c>
      <c r="I93" s="26"/>
      <c r="J93" s="27">
        <f>ROUND(F94,2)</f>
        <v>0</v>
      </c>
    </row>
    <row r="94" spans="1:28" ht="15.75" thickBot="1" x14ac:dyDescent="0.3">
      <c r="B94" s="41" t="s">
        <v>71</v>
      </c>
      <c r="C94" s="3" t="s">
        <v>37</v>
      </c>
      <c r="D94" s="64" t="s">
        <v>72</v>
      </c>
      <c r="E94" s="74"/>
      <c r="F94" s="24"/>
      <c r="G94" s="47">
        <v>81.75</v>
      </c>
      <c r="H94" s="5">
        <f>ROUND(J93*G94,2)</f>
        <v>0</v>
      </c>
      <c r="I94" s="28" t="str">
        <f>IF(ISBLANK('Modelo de oferta económica'!F94),"Es necesario completar el precio de esta partida, introduciendo un valor en la celda en naranja","")</f>
        <v>Es necesario completar el precio de esta partida, introduciendo un valor en la celda en naranja</v>
      </c>
      <c r="J94" s="29"/>
    </row>
    <row r="95" spans="1:28" s="54" customFormat="1" ht="49.15" customHeight="1" thickBot="1" x14ac:dyDescent="0.3">
      <c r="A95" s="52"/>
      <c r="B95" s="66" t="s">
        <v>194</v>
      </c>
      <c r="C95" s="67"/>
      <c r="D95" s="67"/>
      <c r="E95" s="67"/>
      <c r="F95" s="67"/>
      <c r="G95" s="67"/>
      <c r="H95" s="68"/>
      <c r="I95" s="52"/>
      <c r="J95" s="53"/>
      <c r="K95" s="52"/>
      <c r="L95" s="52"/>
      <c r="M95" s="52"/>
      <c r="N95" s="52"/>
      <c r="O95" s="52"/>
      <c r="P95" s="52"/>
      <c r="Q95" s="52"/>
      <c r="R95" s="52"/>
      <c r="S95" s="52"/>
      <c r="T95" s="52"/>
      <c r="U95" s="52"/>
      <c r="V95" s="52"/>
      <c r="W95" s="52"/>
      <c r="X95" s="52"/>
      <c r="Y95" s="52"/>
      <c r="Z95" s="52"/>
      <c r="AA95" s="52"/>
      <c r="AB95" s="52"/>
    </row>
    <row r="96" spans="1:28" ht="9.9499999999999993" customHeight="1" thickBot="1" x14ac:dyDescent="0.3">
      <c r="D96" s="6"/>
      <c r="E96"/>
      <c r="F96" s="10"/>
      <c r="G96" s="50"/>
      <c r="H96" s="1"/>
      <c r="J96" s="29"/>
    </row>
    <row r="97" spans="1:28" ht="27.75" customHeight="1" thickBot="1" x14ac:dyDescent="0.3">
      <c r="B97" s="58" t="s">
        <v>8</v>
      </c>
      <c r="C97" s="59"/>
      <c r="D97" s="60" t="s">
        <v>74</v>
      </c>
      <c r="E97" s="61"/>
      <c r="F97" s="61"/>
      <c r="G97" s="76"/>
      <c r="H97" s="8">
        <f>+H100+H104</f>
        <v>0</v>
      </c>
      <c r="I97" s="25">
        <f xml:space="preserve"> COUNTIF(I100:I106,"Es necesario completar el precio de esta partida, introduciendo un valor en la celda en naranja")</f>
        <v>2</v>
      </c>
      <c r="J97" s="29"/>
    </row>
    <row r="98" spans="1:28" ht="9.9499999999999993" customHeight="1" thickBot="1" x14ac:dyDescent="0.3">
      <c r="E98"/>
      <c r="F98" s="10"/>
      <c r="G98" s="50"/>
      <c r="H98" s="1"/>
      <c r="J98" s="29"/>
    </row>
    <row r="99" spans="1:28" ht="15.75" customHeight="1" thickBot="1" x14ac:dyDescent="0.3">
      <c r="B99" s="62" t="s">
        <v>1</v>
      </c>
      <c r="C99" s="63"/>
      <c r="D99" s="63"/>
      <c r="E99" s="75"/>
      <c r="F99" s="12" t="s">
        <v>2</v>
      </c>
      <c r="G99" s="2" t="s">
        <v>3</v>
      </c>
      <c r="H99" s="2" t="s">
        <v>4</v>
      </c>
      <c r="I99" s="26"/>
      <c r="J99" s="27">
        <f>ROUND(F100,2)</f>
        <v>0</v>
      </c>
    </row>
    <row r="100" spans="1:28" ht="15.75" thickBot="1" x14ac:dyDescent="0.3">
      <c r="B100" s="41" t="s">
        <v>75</v>
      </c>
      <c r="C100" s="3" t="s">
        <v>47</v>
      </c>
      <c r="D100" s="64" t="s">
        <v>76</v>
      </c>
      <c r="E100" s="74"/>
      <c r="F100" s="24"/>
      <c r="G100" s="3">
        <v>2.89</v>
      </c>
      <c r="H100" s="5">
        <f>ROUND(J99*G100,2)</f>
        <v>0</v>
      </c>
      <c r="I100" s="28" t="str">
        <f>IF(ISBLANK('Modelo de oferta económica'!F100),"Es necesario completar el precio de esta partida, introduciendo un valor en la celda en naranja","")</f>
        <v>Es necesario completar el precio de esta partida, introduciendo un valor en la celda en naranja</v>
      </c>
      <c r="J100" s="29"/>
    </row>
    <row r="101" spans="1:28" s="54" customFormat="1" ht="16.149999999999999" customHeight="1" thickBot="1" x14ac:dyDescent="0.3">
      <c r="A101" s="52"/>
      <c r="B101" s="66" t="s">
        <v>195</v>
      </c>
      <c r="C101" s="67"/>
      <c r="D101" s="67"/>
      <c r="E101" s="67"/>
      <c r="F101" s="67"/>
      <c r="G101" s="67"/>
      <c r="H101" s="68"/>
      <c r="I101" s="52"/>
      <c r="J101" s="53"/>
      <c r="K101" s="52"/>
      <c r="L101" s="52"/>
      <c r="M101" s="52"/>
      <c r="N101" s="52"/>
      <c r="O101" s="52"/>
      <c r="P101" s="52"/>
      <c r="Q101" s="52"/>
      <c r="R101" s="52"/>
      <c r="S101" s="52"/>
      <c r="T101" s="52"/>
      <c r="U101" s="52"/>
      <c r="V101" s="52"/>
      <c r="W101" s="52"/>
      <c r="X101" s="52"/>
      <c r="Y101" s="52"/>
      <c r="Z101" s="52"/>
      <c r="AA101" s="52"/>
      <c r="AB101" s="52"/>
    </row>
    <row r="102" spans="1:28" ht="9.9499999999999993" customHeight="1" thickBot="1" x14ac:dyDescent="0.3">
      <c r="D102" s="6"/>
      <c r="E102"/>
      <c r="F102" s="10"/>
      <c r="G102" s="50"/>
      <c r="H102" s="4"/>
      <c r="J102" s="29"/>
    </row>
    <row r="103" spans="1:28" ht="15.75" customHeight="1" thickBot="1" x14ac:dyDescent="0.3">
      <c r="B103" s="62" t="s">
        <v>1</v>
      </c>
      <c r="C103" s="63"/>
      <c r="D103" s="63"/>
      <c r="E103" s="63"/>
      <c r="F103" s="12" t="s">
        <v>2</v>
      </c>
      <c r="G103" s="2" t="s">
        <v>3</v>
      </c>
      <c r="H103" s="2" t="s">
        <v>4</v>
      </c>
      <c r="I103" s="26"/>
      <c r="J103" s="27">
        <f>ROUND(F104,2)</f>
        <v>0</v>
      </c>
    </row>
    <row r="104" spans="1:28" ht="15.75" thickBot="1" x14ac:dyDescent="0.3">
      <c r="B104" s="41" t="s">
        <v>77</v>
      </c>
      <c r="C104" s="3" t="s">
        <v>37</v>
      </c>
      <c r="D104" s="64" t="s">
        <v>78</v>
      </c>
      <c r="E104" s="65"/>
      <c r="F104" s="24"/>
      <c r="G104" s="3">
        <v>20.21</v>
      </c>
      <c r="H104" s="5">
        <f>ROUND(J103*G104,2)</f>
        <v>0</v>
      </c>
      <c r="I104" s="28" t="str">
        <f>IF(ISBLANK('Modelo de oferta económica'!F104),"Es necesario completar el precio de esta partida, introduciendo un valor en la celda en naranja","")</f>
        <v>Es necesario completar el precio de esta partida, introduciendo un valor en la celda en naranja</v>
      </c>
      <c r="J104" s="29"/>
    </row>
    <row r="105" spans="1:28" s="54" customFormat="1" ht="37.9" customHeight="1" thickBot="1" x14ac:dyDescent="0.3">
      <c r="A105" s="52"/>
      <c r="B105" s="66" t="s">
        <v>196</v>
      </c>
      <c r="C105" s="67"/>
      <c r="D105" s="67"/>
      <c r="E105" s="67"/>
      <c r="F105" s="67"/>
      <c r="G105" s="67"/>
      <c r="H105" s="68"/>
      <c r="I105" s="52"/>
      <c r="J105" s="53"/>
      <c r="K105" s="52"/>
      <c r="L105" s="52"/>
      <c r="M105" s="52"/>
      <c r="N105" s="52"/>
      <c r="O105" s="52"/>
      <c r="P105" s="52"/>
      <c r="Q105" s="52"/>
      <c r="R105" s="52"/>
      <c r="S105" s="52"/>
      <c r="T105" s="52"/>
      <c r="U105" s="52"/>
      <c r="V105" s="52"/>
      <c r="W105" s="52"/>
      <c r="X105" s="52"/>
      <c r="Y105" s="52"/>
      <c r="Z105" s="52"/>
      <c r="AA105" s="52"/>
      <c r="AB105" s="52"/>
    </row>
    <row r="106" spans="1:28" ht="9.9499999999999993" customHeight="1" thickBot="1" x14ac:dyDescent="0.3">
      <c r="D106" s="6"/>
      <c r="E106"/>
      <c r="F106" s="10"/>
      <c r="G106" s="50"/>
      <c r="H106" s="1"/>
      <c r="J106" s="29"/>
    </row>
    <row r="107" spans="1:28" ht="27" customHeight="1" thickBot="1" x14ac:dyDescent="0.3">
      <c r="B107" s="58" t="s">
        <v>38</v>
      </c>
      <c r="C107" s="59"/>
      <c r="D107" s="60" t="s">
        <v>80</v>
      </c>
      <c r="E107" s="61"/>
      <c r="F107" s="61"/>
      <c r="G107" s="61"/>
      <c r="H107" s="8">
        <f>+H110+H114+H118+H122</f>
        <v>0</v>
      </c>
      <c r="I107" s="25">
        <f xml:space="preserve"> COUNTIF(I110:I112,"Es necesario completar el precio de esta partida, introduciendo un valor en la celda en naranja")</f>
        <v>1</v>
      </c>
    </row>
    <row r="108" spans="1:28" ht="9.9499999999999993" customHeight="1" thickBot="1" x14ac:dyDescent="0.3">
      <c r="E108"/>
      <c r="F108" s="10"/>
      <c r="G108" s="50"/>
      <c r="H108" s="1"/>
    </row>
    <row r="109" spans="1:28" ht="15.75" customHeight="1" thickBot="1" x14ac:dyDescent="0.3">
      <c r="B109" s="62" t="s">
        <v>1</v>
      </c>
      <c r="C109" s="63"/>
      <c r="D109" s="63"/>
      <c r="E109" s="63"/>
      <c r="F109" s="12" t="s">
        <v>2</v>
      </c>
      <c r="G109" s="2" t="s">
        <v>3</v>
      </c>
      <c r="H109" s="2" t="s">
        <v>4</v>
      </c>
      <c r="I109" s="26"/>
      <c r="J109" s="27">
        <f>ROUND(F110,2)</f>
        <v>0</v>
      </c>
    </row>
    <row r="110" spans="1:28" ht="15.75" thickBot="1" x14ac:dyDescent="0.3">
      <c r="B110" s="41" t="s">
        <v>81</v>
      </c>
      <c r="C110" s="3" t="s">
        <v>5</v>
      </c>
      <c r="D110" s="64" t="s">
        <v>82</v>
      </c>
      <c r="E110" s="65"/>
      <c r="F110" s="24"/>
      <c r="G110" s="47">
        <v>330</v>
      </c>
      <c r="H110" s="5">
        <f>ROUND(J109*G110,2)</f>
        <v>0</v>
      </c>
      <c r="I110" s="28" t="str">
        <f>IF(ISBLANK('Modelo de oferta económica'!F110),"Es necesario completar el precio de esta partida, introduciendo un valor en la celda en naranja","")</f>
        <v>Es necesario completar el precio de esta partida, introduciendo un valor en la celda en naranja</v>
      </c>
    </row>
    <row r="111" spans="1:28" s="54" customFormat="1" ht="16.149999999999999" customHeight="1" thickBot="1" x14ac:dyDescent="0.3">
      <c r="A111" s="52"/>
      <c r="B111" s="71" t="s">
        <v>197</v>
      </c>
      <c r="C111" s="72"/>
      <c r="D111" s="72"/>
      <c r="E111" s="72"/>
      <c r="F111" s="72"/>
      <c r="G111" s="72"/>
      <c r="H111" s="73"/>
      <c r="I111" s="52"/>
      <c r="J111" s="52"/>
      <c r="K111" s="52"/>
      <c r="L111" s="52"/>
      <c r="M111" s="52"/>
      <c r="N111" s="52"/>
      <c r="O111" s="52"/>
      <c r="P111" s="52"/>
      <c r="Q111" s="52"/>
      <c r="R111" s="52"/>
      <c r="S111" s="52"/>
      <c r="T111" s="52"/>
      <c r="U111" s="52"/>
      <c r="V111" s="52"/>
      <c r="W111" s="52"/>
      <c r="X111" s="52"/>
      <c r="Y111" s="52"/>
      <c r="Z111" s="52"/>
      <c r="AA111" s="52"/>
      <c r="AB111" s="52"/>
    </row>
    <row r="112" spans="1:28" ht="9.9499999999999993" customHeight="1" thickBot="1" x14ac:dyDescent="0.3">
      <c r="E112"/>
      <c r="F112" s="10"/>
      <c r="G112" s="50"/>
      <c r="H112" s="1"/>
    </row>
    <row r="113" spans="1:28" ht="15.75" customHeight="1" thickBot="1" x14ac:dyDescent="0.3">
      <c r="B113" s="62" t="s">
        <v>1</v>
      </c>
      <c r="C113" s="63"/>
      <c r="D113" s="63"/>
      <c r="E113" s="63"/>
      <c r="F113" s="12" t="s">
        <v>2</v>
      </c>
      <c r="G113" s="2" t="s">
        <v>3</v>
      </c>
      <c r="H113" s="2" t="s">
        <v>4</v>
      </c>
      <c r="I113" s="26"/>
      <c r="J113" s="27">
        <f>ROUND(F114,2)</f>
        <v>0</v>
      </c>
    </row>
    <row r="114" spans="1:28" ht="15.75" thickBot="1" x14ac:dyDescent="0.3">
      <c r="B114" s="41" t="s">
        <v>83</v>
      </c>
      <c r="C114" s="3" t="s">
        <v>37</v>
      </c>
      <c r="D114" s="64" t="s">
        <v>84</v>
      </c>
      <c r="E114" s="65"/>
      <c r="F114" s="24"/>
      <c r="G114" s="47">
        <v>70.319999999999993</v>
      </c>
      <c r="H114" s="5">
        <f>ROUND(J113*G114,2)</f>
        <v>0</v>
      </c>
      <c r="I114" s="28" t="str">
        <f>IF(ISBLANK('Modelo de oferta económica'!F114),"Es necesario completar el precio de esta partida, introduciendo un valor en la celda en naranja","")</f>
        <v>Es necesario completar el precio de esta partida, introduciendo un valor en la celda en naranja</v>
      </c>
    </row>
    <row r="115" spans="1:28" s="54" customFormat="1" ht="25.9" customHeight="1" thickBot="1" x14ac:dyDescent="0.3">
      <c r="A115" s="52"/>
      <c r="B115" s="71" t="s">
        <v>198</v>
      </c>
      <c r="C115" s="72"/>
      <c r="D115" s="72"/>
      <c r="E115" s="72"/>
      <c r="F115" s="72"/>
      <c r="G115" s="72"/>
      <c r="H115" s="73"/>
      <c r="I115" s="52"/>
      <c r="J115" s="52"/>
      <c r="K115" s="52"/>
      <c r="L115" s="52"/>
      <c r="M115" s="52"/>
      <c r="N115" s="52"/>
      <c r="O115" s="52"/>
      <c r="P115" s="52"/>
      <c r="Q115" s="52"/>
      <c r="R115" s="52"/>
      <c r="S115" s="52"/>
      <c r="T115" s="52"/>
      <c r="U115" s="52"/>
      <c r="V115" s="52"/>
      <c r="W115" s="52"/>
      <c r="X115" s="52"/>
      <c r="Y115" s="52"/>
      <c r="Z115" s="52"/>
      <c r="AA115" s="52"/>
      <c r="AB115" s="52"/>
    </row>
    <row r="116" spans="1:28" ht="9.9499999999999993" customHeight="1" thickBot="1" x14ac:dyDescent="0.3">
      <c r="E116"/>
      <c r="F116" s="10"/>
      <c r="G116" s="50"/>
      <c r="H116" s="1"/>
    </row>
    <row r="117" spans="1:28" ht="15.75" customHeight="1" thickBot="1" x14ac:dyDescent="0.3">
      <c r="B117" s="62" t="s">
        <v>1</v>
      </c>
      <c r="C117" s="63"/>
      <c r="D117" s="63"/>
      <c r="E117" s="63"/>
      <c r="F117" s="12" t="s">
        <v>2</v>
      </c>
      <c r="G117" s="2" t="s">
        <v>3</v>
      </c>
      <c r="H117" s="2" t="s">
        <v>4</v>
      </c>
      <c r="I117" s="26"/>
      <c r="J117" s="27">
        <f>ROUND(F118,2)</f>
        <v>0</v>
      </c>
    </row>
    <row r="118" spans="1:28" ht="15.75" thickBot="1" x14ac:dyDescent="0.3">
      <c r="B118" s="41" t="s">
        <v>85</v>
      </c>
      <c r="C118" s="3" t="s">
        <v>5</v>
      </c>
      <c r="D118" s="64" t="s">
        <v>86</v>
      </c>
      <c r="E118" s="65"/>
      <c r="F118" s="24"/>
      <c r="G118" s="47">
        <v>160.80000000000001</v>
      </c>
      <c r="H118" s="5">
        <f>ROUND(J117*G118,2)</f>
        <v>0</v>
      </c>
      <c r="I118" s="28" t="str">
        <f>IF(ISBLANK('Modelo de oferta económica'!F118),"Es necesario completar el precio de esta partida, introduciendo un valor en la celda en naranja","")</f>
        <v>Es necesario completar el precio de esta partida, introduciendo un valor en la celda en naranja</v>
      </c>
    </row>
    <row r="119" spans="1:28" s="54" customFormat="1" ht="60" customHeight="1" thickBot="1" x14ac:dyDescent="0.3">
      <c r="A119" s="52"/>
      <c r="B119" s="71" t="s">
        <v>199</v>
      </c>
      <c r="C119" s="72"/>
      <c r="D119" s="72"/>
      <c r="E119" s="72"/>
      <c r="F119" s="72"/>
      <c r="G119" s="72"/>
      <c r="H119" s="73"/>
      <c r="I119" s="52"/>
      <c r="J119" s="52"/>
      <c r="K119" s="52"/>
      <c r="L119" s="52"/>
      <c r="M119" s="52"/>
      <c r="N119" s="52"/>
      <c r="O119" s="52"/>
      <c r="P119" s="52"/>
      <c r="Q119" s="52"/>
      <c r="R119" s="52"/>
      <c r="S119" s="52"/>
      <c r="T119" s="52"/>
      <c r="U119" s="52"/>
      <c r="V119" s="52"/>
      <c r="W119" s="52"/>
      <c r="X119" s="52"/>
      <c r="Y119" s="52"/>
      <c r="Z119" s="52"/>
      <c r="AA119" s="52"/>
      <c r="AB119" s="52"/>
    </row>
    <row r="120" spans="1:28" ht="9.9499999999999993" customHeight="1" thickBot="1" x14ac:dyDescent="0.3">
      <c r="E120"/>
      <c r="F120" s="10"/>
      <c r="G120" s="50"/>
      <c r="H120" s="1"/>
    </row>
    <row r="121" spans="1:28" ht="15.75" customHeight="1" thickBot="1" x14ac:dyDescent="0.3">
      <c r="B121" s="62" t="s">
        <v>1</v>
      </c>
      <c r="C121" s="63"/>
      <c r="D121" s="63"/>
      <c r="E121" s="63"/>
      <c r="F121" s="12" t="s">
        <v>2</v>
      </c>
      <c r="G121" s="2" t="s">
        <v>3</v>
      </c>
      <c r="H121" s="2" t="s">
        <v>4</v>
      </c>
      <c r="I121" s="26"/>
      <c r="J121" s="27">
        <f>ROUND(F122,2)</f>
        <v>0</v>
      </c>
    </row>
    <row r="122" spans="1:28" ht="15.75" thickBot="1" x14ac:dyDescent="0.3">
      <c r="B122" s="41" t="s">
        <v>87</v>
      </c>
      <c r="C122" s="3" t="s">
        <v>6</v>
      </c>
      <c r="D122" s="64" t="s">
        <v>88</v>
      </c>
      <c r="E122" s="65"/>
      <c r="F122" s="24"/>
      <c r="G122" s="3">
        <v>3</v>
      </c>
      <c r="H122" s="5">
        <f>ROUND(J121*G122,2)</f>
        <v>0</v>
      </c>
      <c r="I122" s="28" t="str">
        <f>IF(ISBLANK('Modelo de oferta económica'!F122),"Es necesario completar el precio de esta partida, introduciendo un valor en la celda en naranja","")</f>
        <v>Es necesario completar el precio de esta partida, introduciendo un valor en la celda en naranja</v>
      </c>
    </row>
    <row r="123" spans="1:28" s="54" customFormat="1" ht="25.9" customHeight="1" thickBot="1" x14ac:dyDescent="0.3">
      <c r="A123" s="52"/>
      <c r="B123" s="71" t="s">
        <v>200</v>
      </c>
      <c r="C123" s="72"/>
      <c r="D123" s="72"/>
      <c r="E123" s="72"/>
      <c r="F123" s="72"/>
      <c r="G123" s="72"/>
      <c r="H123" s="73"/>
      <c r="I123" s="52"/>
      <c r="J123" s="52"/>
      <c r="K123" s="52"/>
      <c r="L123" s="52"/>
      <c r="M123" s="52"/>
      <c r="N123" s="52"/>
      <c r="O123" s="52"/>
      <c r="P123" s="52"/>
      <c r="Q123" s="52"/>
      <c r="R123" s="52"/>
      <c r="S123" s="52"/>
      <c r="T123" s="52"/>
      <c r="U123" s="52"/>
      <c r="V123" s="52"/>
      <c r="W123" s="52"/>
      <c r="X123" s="52"/>
      <c r="Y123" s="52"/>
      <c r="Z123" s="52"/>
      <c r="AA123" s="52"/>
      <c r="AB123" s="52"/>
    </row>
    <row r="124" spans="1:28" ht="9.9499999999999993" customHeight="1" thickBot="1" x14ac:dyDescent="0.3">
      <c r="E124"/>
      <c r="F124" s="10"/>
      <c r="G124" s="50"/>
      <c r="H124" s="1"/>
    </row>
    <row r="125" spans="1:28" ht="27" customHeight="1" thickBot="1" x14ac:dyDescent="0.3">
      <c r="B125" s="58" t="s">
        <v>9</v>
      </c>
      <c r="C125" s="59"/>
      <c r="D125" s="60" t="s">
        <v>203</v>
      </c>
      <c r="E125" s="61"/>
      <c r="F125" s="61"/>
      <c r="G125" s="76"/>
      <c r="H125" s="8">
        <f>+H128+H132+H136</f>
        <v>0</v>
      </c>
      <c r="I125" s="25">
        <f xml:space="preserve"> COUNTIF(I127:I130,"Es necesario completar el precio de esta partida, introduciendo un valor en la celda en naranja")</f>
        <v>1</v>
      </c>
    </row>
    <row r="126" spans="1:28" ht="9.9499999999999993" customHeight="1" thickBot="1" x14ac:dyDescent="0.3">
      <c r="E126"/>
      <c r="F126" s="10"/>
      <c r="G126" s="50"/>
      <c r="H126" s="1"/>
    </row>
    <row r="127" spans="1:28" ht="15.75" customHeight="1" thickBot="1" x14ac:dyDescent="0.3">
      <c r="B127" s="62" t="s">
        <v>1</v>
      </c>
      <c r="C127" s="63"/>
      <c r="D127" s="63"/>
      <c r="E127" s="75"/>
      <c r="F127" s="12" t="s">
        <v>2</v>
      </c>
      <c r="G127" s="2" t="s">
        <v>3</v>
      </c>
      <c r="H127" s="2" t="s">
        <v>4</v>
      </c>
      <c r="I127" s="26"/>
      <c r="J127" s="27">
        <f>ROUND(F128,2)</f>
        <v>0</v>
      </c>
    </row>
    <row r="128" spans="1:28" ht="15.75" thickBot="1" x14ac:dyDescent="0.3">
      <c r="B128" s="41" t="s">
        <v>89</v>
      </c>
      <c r="C128" s="3" t="s">
        <v>37</v>
      </c>
      <c r="D128" s="64" t="s">
        <v>90</v>
      </c>
      <c r="E128" s="65"/>
      <c r="F128" s="24"/>
      <c r="G128" s="47">
        <v>20</v>
      </c>
      <c r="H128" s="5">
        <f>ROUND(J127*G128,2)</f>
        <v>0</v>
      </c>
      <c r="I128" s="28" t="str">
        <f>IF(ISBLANK('Modelo de oferta económica'!F128),"Es necesario completar el precio de esta partida, introduciendo un valor en la celda en naranja","")</f>
        <v>Es necesario completar el precio de esta partida, introduciendo un valor en la celda en naranja</v>
      </c>
    </row>
    <row r="129" spans="1:28" s="54" customFormat="1" ht="25.9" customHeight="1" thickBot="1" x14ac:dyDescent="0.3">
      <c r="A129" s="52"/>
      <c r="B129" s="71" t="s">
        <v>198</v>
      </c>
      <c r="C129" s="72"/>
      <c r="D129" s="72"/>
      <c r="E129" s="72"/>
      <c r="F129" s="72"/>
      <c r="G129" s="72"/>
      <c r="H129" s="73"/>
      <c r="I129" s="52"/>
      <c r="J129" s="52"/>
      <c r="K129" s="52"/>
      <c r="L129" s="52"/>
      <c r="M129" s="52"/>
      <c r="N129" s="52"/>
      <c r="O129" s="52"/>
      <c r="P129" s="52"/>
      <c r="Q129" s="52"/>
      <c r="R129" s="52"/>
      <c r="S129" s="52"/>
      <c r="T129" s="52"/>
      <c r="U129" s="52"/>
      <c r="V129" s="52"/>
      <c r="W129" s="52"/>
      <c r="X129" s="52"/>
      <c r="Y129" s="52"/>
      <c r="Z129" s="52"/>
      <c r="AA129" s="52"/>
      <c r="AB129" s="52"/>
    </row>
    <row r="130" spans="1:28" ht="9.9499999999999993" customHeight="1" thickBot="1" x14ac:dyDescent="0.3">
      <c r="E130"/>
      <c r="F130" s="10"/>
      <c r="G130" s="50"/>
      <c r="H130" s="1"/>
    </row>
    <row r="131" spans="1:28" ht="15.75" customHeight="1" thickBot="1" x14ac:dyDescent="0.3">
      <c r="B131" s="62" t="s">
        <v>1</v>
      </c>
      <c r="C131" s="63"/>
      <c r="D131" s="63"/>
      <c r="E131" s="75"/>
      <c r="F131" s="12" t="s">
        <v>2</v>
      </c>
      <c r="G131" s="2" t="s">
        <v>3</v>
      </c>
      <c r="H131" s="2" t="s">
        <v>4</v>
      </c>
      <c r="I131" s="26"/>
      <c r="J131" s="27">
        <f>ROUND(F132,2)</f>
        <v>0</v>
      </c>
    </row>
    <row r="132" spans="1:28" ht="15.75" thickBot="1" x14ac:dyDescent="0.3">
      <c r="B132" s="41" t="s">
        <v>91</v>
      </c>
      <c r="C132" s="3" t="s">
        <v>5</v>
      </c>
      <c r="D132" s="64" t="s">
        <v>92</v>
      </c>
      <c r="E132" s="65"/>
      <c r="F132" s="24"/>
      <c r="G132" s="47">
        <v>15</v>
      </c>
      <c r="H132" s="5">
        <f>ROUND(J131*G132,2)</f>
        <v>0</v>
      </c>
      <c r="I132" s="28" t="str">
        <f>IF(ISBLANK('Modelo de oferta económica'!F132),"Es necesario completar el precio de esta partida, introduciendo un valor en la celda en naranja","")</f>
        <v>Es necesario completar el precio de esta partida, introduciendo un valor en la celda en naranja</v>
      </c>
    </row>
    <row r="133" spans="1:28" s="54" customFormat="1" ht="37.9" customHeight="1" thickBot="1" x14ac:dyDescent="0.3">
      <c r="A133" s="52"/>
      <c r="B133" s="71" t="s">
        <v>201</v>
      </c>
      <c r="C133" s="72"/>
      <c r="D133" s="72"/>
      <c r="E133" s="72"/>
      <c r="F133" s="72"/>
      <c r="G133" s="72"/>
      <c r="H133" s="73"/>
      <c r="I133" s="52"/>
      <c r="J133" s="52"/>
      <c r="K133" s="52"/>
      <c r="L133" s="52"/>
      <c r="M133" s="52"/>
      <c r="N133" s="52"/>
      <c r="O133" s="52"/>
      <c r="P133" s="52"/>
      <c r="Q133" s="52"/>
      <c r="R133" s="52"/>
      <c r="S133" s="52"/>
      <c r="T133" s="52"/>
      <c r="U133" s="52"/>
      <c r="V133" s="52"/>
      <c r="W133" s="52"/>
      <c r="X133" s="52"/>
      <c r="Y133" s="52"/>
      <c r="Z133" s="52"/>
      <c r="AA133" s="52"/>
      <c r="AB133" s="52"/>
    </row>
    <row r="134" spans="1:28" ht="9.9499999999999993" customHeight="1" thickBot="1" x14ac:dyDescent="0.3">
      <c r="E134"/>
      <c r="F134" s="10"/>
      <c r="G134" s="50"/>
      <c r="H134" s="1"/>
    </row>
    <row r="135" spans="1:28" ht="15.75" customHeight="1" thickBot="1" x14ac:dyDescent="0.3">
      <c r="B135" s="62" t="s">
        <v>1</v>
      </c>
      <c r="C135" s="63"/>
      <c r="D135" s="63"/>
      <c r="E135" s="75"/>
      <c r="F135" s="12" t="s">
        <v>2</v>
      </c>
      <c r="G135" s="2" t="s">
        <v>3</v>
      </c>
      <c r="H135" s="2" t="s">
        <v>4</v>
      </c>
      <c r="I135" s="26"/>
      <c r="J135" s="27">
        <f>ROUND(F136,2)</f>
        <v>0</v>
      </c>
    </row>
    <row r="136" spans="1:28" ht="15.75" thickBot="1" x14ac:dyDescent="0.3">
      <c r="B136" s="41" t="s">
        <v>93</v>
      </c>
      <c r="C136" s="3" t="s">
        <v>47</v>
      </c>
      <c r="D136" s="64" t="s">
        <v>94</v>
      </c>
      <c r="E136" s="65"/>
      <c r="F136" s="24"/>
      <c r="G136" s="47">
        <v>3.6</v>
      </c>
      <c r="H136" s="5">
        <f>ROUND(J135*G136,2)</f>
        <v>0</v>
      </c>
      <c r="I136" s="28" t="str">
        <f>IF(ISBLANK('Modelo de oferta económica'!F136),"Es necesario completar el precio de esta partida, introduciendo un valor en la celda en naranja","")</f>
        <v>Es necesario completar el precio de esta partida, introduciendo un valor en la celda en naranja</v>
      </c>
    </row>
    <row r="137" spans="1:28" s="54" customFormat="1" ht="25.9" customHeight="1" thickBot="1" x14ac:dyDescent="0.3">
      <c r="A137" s="52"/>
      <c r="B137" s="71" t="s">
        <v>202</v>
      </c>
      <c r="C137" s="72"/>
      <c r="D137" s="72"/>
      <c r="E137" s="72"/>
      <c r="F137" s="72"/>
      <c r="G137" s="72"/>
      <c r="H137" s="73"/>
      <c r="I137" s="52"/>
      <c r="J137" s="52"/>
      <c r="K137" s="52"/>
      <c r="L137" s="52"/>
      <c r="M137" s="52"/>
      <c r="N137" s="52"/>
      <c r="O137" s="52"/>
      <c r="P137" s="52"/>
      <c r="Q137" s="52"/>
      <c r="R137" s="52"/>
      <c r="S137" s="52"/>
      <c r="T137" s="52"/>
      <c r="U137" s="52"/>
      <c r="V137" s="52"/>
      <c r="W137" s="52"/>
      <c r="X137" s="52"/>
      <c r="Y137" s="52"/>
      <c r="Z137" s="52"/>
      <c r="AA137" s="52"/>
      <c r="AB137" s="52"/>
    </row>
    <row r="138" spans="1:28" ht="9.9499999999999993" customHeight="1" thickBot="1" x14ac:dyDescent="0.3">
      <c r="E138"/>
      <c r="F138" s="10"/>
      <c r="G138" s="50"/>
      <c r="H138" s="1"/>
    </row>
    <row r="139" spans="1:28" ht="27" customHeight="1" thickBot="1" x14ac:dyDescent="0.3">
      <c r="B139" s="58" t="s">
        <v>39</v>
      </c>
      <c r="C139" s="59"/>
      <c r="D139" s="60" t="s">
        <v>97</v>
      </c>
      <c r="E139" s="61"/>
      <c r="F139" s="61"/>
      <c r="G139" s="61"/>
      <c r="H139" s="8">
        <f>+H142+H146</f>
        <v>0</v>
      </c>
      <c r="I139" s="25">
        <f xml:space="preserve"> COUNTIF(I142:I144,"Es necesario completar el precio de esta partida, introduciendo un valor en la celda en naranja")</f>
        <v>1</v>
      </c>
    </row>
    <row r="140" spans="1:28" ht="9.9499999999999993" customHeight="1" thickBot="1" x14ac:dyDescent="0.3">
      <c r="E140"/>
      <c r="F140" s="10"/>
      <c r="G140" s="50"/>
      <c r="H140" s="1"/>
    </row>
    <row r="141" spans="1:28" ht="15.75" customHeight="1" thickBot="1" x14ac:dyDescent="0.3">
      <c r="B141" s="62" t="s">
        <v>1</v>
      </c>
      <c r="C141" s="63"/>
      <c r="D141" s="63"/>
      <c r="E141" s="63"/>
      <c r="F141" s="12" t="s">
        <v>2</v>
      </c>
      <c r="G141" s="2" t="s">
        <v>3</v>
      </c>
      <c r="H141" s="2" t="s">
        <v>4</v>
      </c>
      <c r="I141" s="26"/>
      <c r="J141" s="27">
        <f>ROUND(F142,2)</f>
        <v>0</v>
      </c>
    </row>
    <row r="142" spans="1:28" ht="15.75" thickBot="1" x14ac:dyDescent="0.3">
      <c r="B142" s="41" t="s">
        <v>98</v>
      </c>
      <c r="C142" s="3" t="s">
        <v>37</v>
      </c>
      <c r="D142" s="64" t="s">
        <v>99</v>
      </c>
      <c r="E142" s="65"/>
      <c r="F142" s="24"/>
      <c r="G142" s="47">
        <v>750</v>
      </c>
      <c r="H142" s="5">
        <f>ROUND(J141*G142,2)</f>
        <v>0</v>
      </c>
      <c r="I142" s="28" t="str">
        <f>IF(ISBLANK('Modelo de oferta económica'!F142),"Es necesario completar el precio de esta partida, introduciendo un valor en la celda en naranja","")</f>
        <v>Es necesario completar el precio de esta partida, introduciendo un valor en la celda en naranja</v>
      </c>
    </row>
    <row r="143" spans="1:28" s="54" customFormat="1" ht="16.149999999999999" customHeight="1" thickBot="1" x14ac:dyDescent="0.3">
      <c r="A143" s="52"/>
      <c r="B143" s="66" t="s">
        <v>204</v>
      </c>
      <c r="C143" s="67"/>
      <c r="D143" s="67"/>
      <c r="E143" s="67"/>
      <c r="F143" s="67"/>
      <c r="G143" s="67"/>
      <c r="H143" s="68"/>
      <c r="I143" s="52"/>
      <c r="J143" s="52"/>
      <c r="K143" s="52"/>
      <c r="L143" s="52"/>
      <c r="M143" s="52"/>
      <c r="N143" s="52"/>
      <c r="O143" s="52"/>
      <c r="P143" s="52"/>
      <c r="Q143" s="52"/>
      <c r="R143" s="52"/>
      <c r="S143" s="52"/>
      <c r="T143" s="52"/>
      <c r="U143" s="52"/>
      <c r="V143" s="52"/>
      <c r="W143" s="52"/>
      <c r="X143" s="52"/>
      <c r="Y143" s="52"/>
      <c r="Z143" s="52"/>
      <c r="AA143" s="52"/>
      <c r="AB143" s="52"/>
    </row>
    <row r="144" spans="1:28" ht="9.9499999999999993" customHeight="1" thickBot="1" x14ac:dyDescent="0.3">
      <c r="D144" s="6"/>
      <c r="E144"/>
      <c r="F144" s="10"/>
      <c r="G144" s="50"/>
      <c r="H144" s="1"/>
    </row>
    <row r="145" spans="1:28" ht="15.75" customHeight="1" thickBot="1" x14ac:dyDescent="0.3">
      <c r="B145" s="62" t="s">
        <v>1</v>
      </c>
      <c r="C145" s="63"/>
      <c r="D145" s="63"/>
      <c r="E145" s="63"/>
      <c r="F145" s="12" t="s">
        <v>2</v>
      </c>
      <c r="G145" s="2" t="s">
        <v>3</v>
      </c>
      <c r="H145" s="2" t="s">
        <v>4</v>
      </c>
      <c r="I145" s="26"/>
      <c r="J145" s="27">
        <f>ROUND(F146,2)</f>
        <v>0</v>
      </c>
    </row>
    <row r="146" spans="1:28" ht="15.75" thickBot="1" x14ac:dyDescent="0.3">
      <c r="B146" s="41" t="s">
        <v>100</v>
      </c>
      <c r="C146" s="3" t="s">
        <v>37</v>
      </c>
      <c r="D146" s="64" t="s">
        <v>101</v>
      </c>
      <c r="E146" s="65"/>
      <c r="F146" s="24"/>
      <c r="G146" s="3">
        <v>811.25</v>
      </c>
      <c r="H146" s="5">
        <f>ROUND(J145*G146,2)</f>
        <v>0</v>
      </c>
      <c r="I146" s="28" t="str">
        <f>IF(ISBLANK('Modelo de oferta económica'!F146),"Es necesario completar el precio de esta partida, introduciendo un valor en la celda en naranja","")</f>
        <v>Es necesario completar el precio de esta partida, introduciendo un valor en la celda en naranja</v>
      </c>
    </row>
    <row r="147" spans="1:28" s="54" customFormat="1" ht="49.15" customHeight="1" thickBot="1" x14ac:dyDescent="0.3">
      <c r="A147" s="52"/>
      <c r="B147" s="66" t="s">
        <v>205</v>
      </c>
      <c r="C147" s="67"/>
      <c r="D147" s="67"/>
      <c r="E147" s="67"/>
      <c r="F147" s="67"/>
      <c r="G147" s="67"/>
      <c r="H147" s="68"/>
      <c r="I147" s="52"/>
      <c r="J147" s="52"/>
      <c r="K147" s="52"/>
      <c r="L147" s="52"/>
      <c r="M147" s="52"/>
      <c r="N147" s="52"/>
      <c r="O147" s="52"/>
      <c r="P147" s="52"/>
      <c r="Q147" s="52"/>
      <c r="R147" s="52"/>
      <c r="S147" s="52"/>
      <c r="T147" s="52"/>
      <c r="U147" s="52"/>
      <c r="V147" s="52"/>
      <c r="W147" s="52"/>
      <c r="X147" s="52"/>
      <c r="Y147" s="52"/>
      <c r="Z147" s="52"/>
      <c r="AA147" s="52"/>
      <c r="AB147" s="52"/>
    </row>
    <row r="148" spans="1:28" ht="9.9499999999999993" customHeight="1" thickBot="1" x14ac:dyDescent="0.3">
      <c r="D148" s="6"/>
      <c r="E148"/>
      <c r="F148" s="10"/>
      <c r="G148" s="50"/>
      <c r="H148" s="1"/>
    </row>
    <row r="149" spans="1:28" ht="27" customHeight="1" thickBot="1" x14ac:dyDescent="0.3">
      <c r="B149" s="58" t="s">
        <v>40</v>
      </c>
      <c r="C149" s="59"/>
      <c r="D149" s="60" t="s">
        <v>103</v>
      </c>
      <c r="E149" s="61"/>
      <c r="F149" s="61"/>
      <c r="G149" s="61"/>
      <c r="H149" s="8">
        <f>+H152+H156+H160+H164+H168+H172+H176+H180+H184+H188</f>
        <v>0</v>
      </c>
      <c r="I149" s="25">
        <f xml:space="preserve"> COUNTIF(I152:I170,"Es necesario completar el precio de esta partida, introduciendo un valor en la celda en naranja")</f>
        <v>5</v>
      </c>
    </row>
    <row r="150" spans="1:28" ht="9.9499999999999993" customHeight="1" thickBot="1" x14ac:dyDescent="0.3">
      <c r="E150"/>
      <c r="F150" s="10"/>
      <c r="G150" s="50"/>
      <c r="H150" s="1"/>
    </row>
    <row r="151" spans="1:28" ht="15.75" customHeight="1" thickBot="1" x14ac:dyDescent="0.3">
      <c r="B151" s="62" t="s">
        <v>1</v>
      </c>
      <c r="C151" s="63"/>
      <c r="D151" s="63"/>
      <c r="E151" s="63"/>
      <c r="F151" s="12" t="s">
        <v>2</v>
      </c>
      <c r="G151" s="2" t="s">
        <v>3</v>
      </c>
      <c r="H151" s="2" t="s">
        <v>4</v>
      </c>
      <c r="I151" s="26"/>
      <c r="J151" s="27">
        <f>ROUND(F152,2)</f>
        <v>0</v>
      </c>
    </row>
    <row r="152" spans="1:28" ht="15.75" thickBot="1" x14ac:dyDescent="0.3">
      <c r="B152" s="41" t="s">
        <v>104</v>
      </c>
      <c r="C152" s="3" t="s">
        <v>6</v>
      </c>
      <c r="D152" s="64" t="s">
        <v>206</v>
      </c>
      <c r="E152" s="65"/>
      <c r="F152" s="24"/>
      <c r="G152" s="3">
        <v>1</v>
      </c>
      <c r="H152" s="5">
        <f>ROUND(J151*G152,2)</f>
        <v>0</v>
      </c>
      <c r="I152" s="28" t="str">
        <f>IF(ISBLANK('Modelo de oferta económica'!F152),"Es necesario completar el precio de esta partida, introduciendo un valor en la celda en naranja","")</f>
        <v>Es necesario completar el precio de esta partida, introduciendo un valor en la celda en naranja</v>
      </c>
    </row>
    <row r="153" spans="1:28" s="54" customFormat="1" ht="49.15" customHeight="1" thickBot="1" x14ac:dyDescent="0.3">
      <c r="A153" s="52"/>
      <c r="B153" s="66" t="s">
        <v>207</v>
      </c>
      <c r="C153" s="67"/>
      <c r="D153" s="67"/>
      <c r="E153" s="67"/>
      <c r="F153" s="67"/>
      <c r="G153" s="67"/>
      <c r="H153" s="68"/>
      <c r="I153" s="52"/>
      <c r="J153" s="52"/>
      <c r="K153" s="52"/>
      <c r="L153" s="52"/>
      <c r="M153" s="52"/>
      <c r="N153" s="52"/>
      <c r="O153" s="52"/>
      <c r="P153" s="52"/>
      <c r="Q153" s="52"/>
      <c r="R153" s="52"/>
      <c r="S153" s="52"/>
      <c r="T153" s="52"/>
      <c r="U153" s="52"/>
      <c r="V153" s="52"/>
      <c r="W153" s="52"/>
      <c r="X153" s="52"/>
      <c r="Y153" s="52"/>
      <c r="Z153" s="52"/>
      <c r="AA153" s="52"/>
      <c r="AB153" s="52"/>
    </row>
    <row r="154" spans="1:28" ht="9.9499999999999993" customHeight="1" thickBot="1" x14ac:dyDescent="0.3">
      <c r="D154" s="6"/>
      <c r="E154"/>
      <c r="F154" s="10"/>
      <c r="G154" s="50"/>
      <c r="H154" s="1"/>
    </row>
    <row r="155" spans="1:28" ht="15.75" customHeight="1" thickBot="1" x14ac:dyDescent="0.3">
      <c r="B155" s="62" t="s">
        <v>1</v>
      </c>
      <c r="C155" s="63"/>
      <c r="D155" s="63"/>
      <c r="E155" s="63"/>
      <c r="F155" s="12" t="s">
        <v>2</v>
      </c>
      <c r="G155" s="2" t="s">
        <v>3</v>
      </c>
      <c r="H155" s="2" t="s">
        <v>4</v>
      </c>
      <c r="I155" s="26"/>
      <c r="J155" s="27">
        <f>ROUND(F156,2)</f>
        <v>0</v>
      </c>
    </row>
    <row r="156" spans="1:28" ht="15.75" thickBot="1" x14ac:dyDescent="0.3">
      <c r="B156" s="41" t="s">
        <v>105</v>
      </c>
      <c r="C156" s="3" t="s">
        <v>5</v>
      </c>
      <c r="D156" s="64" t="s">
        <v>106</v>
      </c>
      <c r="E156" s="65"/>
      <c r="F156" s="24"/>
      <c r="G156" s="47">
        <v>15</v>
      </c>
      <c r="H156" s="5">
        <f>ROUND(J155*G156,2)</f>
        <v>0</v>
      </c>
      <c r="I156" s="28" t="str">
        <f>IF(ISBLANK('Modelo de oferta económica'!F156),"Es necesario completar el precio de esta partida, introduciendo un valor en la celda en naranja","")</f>
        <v>Es necesario completar el precio de esta partida, introduciendo un valor en la celda en naranja</v>
      </c>
    </row>
    <row r="157" spans="1:28" s="54" customFormat="1" ht="16.149999999999999" customHeight="1" thickBot="1" x14ac:dyDescent="0.3">
      <c r="A157" s="52"/>
      <c r="B157" s="71" t="s">
        <v>208</v>
      </c>
      <c r="C157" s="72"/>
      <c r="D157" s="72"/>
      <c r="E157" s="72"/>
      <c r="F157" s="72"/>
      <c r="G157" s="72"/>
      <c r="H157" s="73"/>
      <c r="I157" s="52"/>
      <c r="J157" s="52"/>
      <c r="K157" s="52"/>
      <c r="L157" s="52"/>
      <c r="M157" s="52"/>
      <c r="N157" s="52"/>
      <c r="O157" s="52"/>
      <c r="P157" s="52"/>
      <c r="Q157" s="52"/>
      <c r="R157" s="52"/>
      <c r="S157" s="52"/>
      <c r="T157" s="52"/>
      <c r="U157" s="52"/>
      <c r="V157" s="52"/>
      <c r="W157" s="52"/>
      <c r="X157" s="52"/>
      <c r="Y157" s="52"/>
      <c r="Z157" s="52"/>
      <c r="AA157" s="52"/>
      <c r="AB157" s="52"/>
    </row>
    <row r="158" spans="1:28" ht="9.9499999999999993" customHeight="1" thickBot="1" x14ac:dyDescent="0.3">
      <c r="E158"/>
      <c r="F158" s="10"/>
      <c r="G158" s="50"/>
      <c r="H158" s="1"/>
    </row>
    <row r="159" spans="1:28" ht="15.75" customHeight="1" thickBot="1" x14ac:dyDescent="0.3">
      <c r="B159" s="62" t="s">
        <v>1</v>
      </c>
      <c r="C159" s="63"/>
      <c r="D159" s="63"/>
      <c r="E159" s="63"/>
      <c r="F159" s="12" t="s">
        <v>2</v>
      </c>
      <c r="G159" s="2" t="s">
        <v>3</v>
      </c>
      <c r="H159" s="2" t="s">
        <v>4</v>
      </c>
      <c r="I159" s="26"/>
      <c r="J159" s="27">
        <f>ROUND(F160,2)</f>
        <v>0</v>
      </c>
    </row>
    <row r="160" spans="1:28" ht="15.75" thickBot="1" x14ac:dyDescent="0.3">
      <c r="B160" s="41" t="s">
        <v>107</v>
      </c>
      <c r="C160" s="3" t="s">
        <v>6</v>
      </c>
      <c r="D160" s="64" t="s">
        <v>108</v>
      </c>
      <c r="E160" s="65"/>
      <c r="F160" s="24"/>
      <c r="G160" s="3">
        <v>1</v>
      </c>
      <c r="H160" s="5">
        <f>ROUND(J159*G160,2)</f>
        <v>0</v>
      </c>
      <c r="I160" s="28" t="str">
        <f>IF(ISBLANK('Modelo de oferta económica'!F160),"Es necesario completar el precio de esta partida, introduciendo un valor en la celda en naranja","")</f>
        <v>Es necesario completar el precio de esta partida, introduciendo un valor en la celda en naranja</v>
      </c>
    </row>
    <row r="161" spans="1:28" s="54" customFormat="1" ht="25.9" customHeight="1" thickBot="1" x14ac:dyDescent="0.3">
      <c r="A161" s="52"/>
      <c r="B161" s="71" t="s">
        <v>209</v>
      </c>
      <c r="C161" s="72"/>
      <c r="D161" s="72"/>
      <c r="E161" s="72"/>
      <c r="F161" s="72"/>
      <c r="G161" s="72"/>
      <c r="H161" s="73"/>
      <c r="I161" s="52"/>
      <c r="J161" s="52"/>
      <c r="K161" s="52"/>
      <c r="L161" s="52"/>
      <c r="M161" s="52"/>
      <c r="N161" s="52"/>
      <c r="O161" s="52"/>
      <c r="P161" s="52"/>
      <c r="Q161" s="52"/>
      <c r="R161" s="52"/>
      <c r="S161" s="52"/>
      <c r="T161" s="52"/>
      <c r="U161" s="52"/>
      <c r="V161" s="52"/>
      <c r="W161" s="52"/>
      <c r="X161" s="52"/>
      <c r="Y161" s="52"/>
      <c r="Z161" s="52"/>
      <c r="AA161" s="52"/>
      <c r="AB161" s="52"/>
    </row>
    <row r="162" spans="1:28" ht="9.9499999999999993" customHeight="1" thickBot="1" x14ac:dyDescent="0.3">
      <c r="E162"/>
      <c r="F162" s="10"/>
      <c r="G162" s="50"/>
      <c r="H162" s="1"/>
    </row>
    <row r="163" spans="1:28" ht="15.75" customHeight="1" thickBot="1" x14ac:dyDescent="0.3">
      <c r="B163" s="62" t="s">
        <v>1</v>
      </c>
      <c r="C163" s="63"/>
      <c r="D163" s="63"/>
      <c r="E163" s="63"/>
      <c r="F163" s="12" t="s">
        <v>2</v>
      </c>
      <c r="G163" s="2" t="s">
        <v>3</v>
      </c>
      <c r="H163" s="2" t="s">
        <v>4</v>
      </c>
      <c r="I163" s="26"/>
      <c r="J163" s="27">
        <f>ROUND(F164,2)</f>
        <v>0</v>
      </c>
    </row>
    <row r="164" spans="1:28" ht="15.75" thickBot="1" x14ac:dyDescent="0.3">
      <c r="B164" s="41" t="s">
        <v>109</v>
      </c>
      <c r="C164" s="3" t="s">
        <v>6</v>
      </c>
      <c r="D164" s="64" t="s">
        <v>110</v>
      </c>
      <c r="E164" s="65"/>
      <c r="F164" s="24"/>
      <c r="G164" s="3">
        <v>37</v>
      </c>
      <c r="H164" s="5">
        <f>ROUND(J163*G164,2)</f>
        <v>0</v>
      </c>
      <c r="I164" s="28" t="str">
        <f>IF(ISBLANK('Modelo de oferta económica'!F164),"Es necesario completar el precio de esta partida, introduciendo un valor en la celda en naranja","")</f>
        <v>Es necesario completar el precio de esta partida, introduciendo un valor en la celda en naranja</v>
      </c>
    </row>
    <row r="165" spans="1:28" s="54" customFormat="1" ht="37.9" customHeight="1" thickBot="1" x14ac:dyDescent="0.3">
      <c r="A165" s="52"/>
      <c r="B165" s="71" t="s">
        <v>210</v>
      </c>
      <c r="C165" s="72"/>
      <c r="D165" s="72"/>
      <c r="E165" s="72"/>
      <c r="F165" s="72"/>
      <c r="G165" s="72"/>
      <c r="H165" s="73"/>
      <c r="I165" s="52"/>
      <c r="J165" s="52"/>
      <c r="K165" s="52"/>
      <c r="L165" s="52"/>
      <c r="M165" s="52"/>
      <c r="N165" s="52"/>
      <c r="O165" s="52"/>
      <c r="P165" s="52"/>
      <c r="Q165" s="52"/>
      <c r="R165" s="52"/>
      <c r="S165" s="52"/>
      <c r="T165" s="52"/>
      <c r="U165" s="52"/>
      <c r="V165" s="52"/>
      <c r="W165" s="52"/>
      <c r="X165" s="52"/>
      <c r="Y165" s="52"/>
      <c r="Z165" s="52"/>
      <c r="AA165" s="52"/>
      <c r="AB165" s="52"/>
    </row>
    <row r="166" spans="1:28" ht="9.9499999999999993" customHeight="1" thickBot="1" x14ac:dyDescent="0.3">
      <c r="E166"/>
      <c r="F166" s="10"/>
      <c r="G166" s="50"/>
      <c r="H166" s="1"/>
    </row>
    <row r="167" spans="1:28" ht="15.75" customHeight="1" thickBot="1" x14ac:dyDescent="0.3">
      <c r="B167" s="62" t="s">
        <v>1</v>
      </c>
      <c r="C167" s="63"/>
      <c r="D167" s="63"/>
      <c r="E167" s="63"/>
      <c r="F167" s="12" t="s">
        <v>2</v>
      </c>
      <c r="G167" s="2" t="s">
        <v>3</v>
      </c>
      <c r="H167" s="2" t="s">
        <v>4</v>
      </c>
      <c r="I167" s="26"/>
      <c r="J167" s="27">
        <f>ROUND(F168,2)</f>
        <v>0</v>
      </c>
    </row>
    <row r="168" spans="1:28" ht="15.75" thickBot="1" x14ac:dyDescent="0.3">
      <c r="B168" s="41" t="s">
        <v>111</v>
      </c>
      <c r="C168" s="3" t="s">
        <v>6</v>
      </c>
      <c r="D168" s="64" t="s">
        <v>112</v>
      </c>
      <c r="E168" s="74"/>
      <c r="F168" s="24"/>
      <c r="G168" s="3">
        <v>18</v>
      </c>
      <c r="H168" s="5">
        <f>ROUND(J167*G168,2)</f>
        <v>0</v>
      </c>
      <c r="I168" s="28" t="str">
        <f>IF(ISBLANK('Modelo de oferta económica'!F168),"Es necesario completar el precio de esta partida, introduciendo un valor en la celda en naranja","")</f>
        <v>Es necesario completar el precio de esta partida, introduciendo un valor en la celda en naranja</v>
      </c>
    </row>
    <row r="169" spans="1:28" s="54" customFormat="1" ht="25.9" customHeight="1" thickBot="1" x14ac:dyDescent="0.3">
      <c r="A169" s="52"/>
      <c r="B169" s="71" t="s">
        <v>211</v>
      </c>
      <c r="C169" s="72"/>
      <c r="D169" s="72"/>
      <c r="E169" s="72"/>
      <c r="F169" s="72"/>
      <c r="G169" s="72"/>
      <c r="H169" s="73"/>
      <c r="I169" s="52"/>
      <c r="J169" s="52"/>
      <c r="K169" s="52"/>
      <c r="L169" s="52"/>
      <c r="M169" s="52"/>
      <c r="N169" s="52"/>
      <c r="O169" s="52"/>
      <c r="P169" s="52"/>
      <c r="Q169" s="52"/>
      <c r="R169" s="52"/>
      <c r="S169" s="52"/>
      <c r="T169" s="52"/>
      <c r="U169" s="52"/>
      <c r="V169" s="52"/>
      <c r="W169" s="52"/>
      <c r="X169" s="52"/>
      <c r="Y169" s="52"/>
      <c r="Z169" s="52"/>
      <c r="AA169" s="52"/>
      <c r="AB169" s="52"/>
    </row>
    <row r="170" spans="1:28" ht="9.9499999999999993" customHeight="1" thickBot="1" x14ac:dyDescent="0.3">
      <c r="E170"/>
      <c r="F170" s="10"/>
      <c r="G170" s="50"/>
      <c r="H170" s="1"/>
    </row>
    <row r="171" spans="1:28" ht="15.75" customHeight="1" thickBot="1" x14ac:dyDescent="0.3">
      <c r="B171" s="62" t="s">
        <v>1</v>
      </c>
      <c r="C171" s="63"/>
      <c r="D171" s="63"/>
      <c r="E171" s="63"/>
      <c r="F171" s="12" t="s">
        <v>2</v>
      </c>
      <c r="G171" s="2" t="s">
        <v>3</v>
      </c>
      <c r="H171" s="2" t="s">
        <v>4</v>
      </c>
      <c r="I171" s="26"/>
      <c r="J171" s="27">
        <f>ROUND(F172,2)</f>
        <v>0</v>
      </c>
    </row>
    <row r="172" spans="1:28" ht="24" customHeight="1" thickBot="1" x14ac:dyDescent="0.3">
      <c r="B172" s="41" t="s">
        <v>113</v>
      </c>
      <c r="C172" s="3" t="s">
        <v>5</v>
      </c>
      <c r="D172" s="64" t="s">
        <v>114</v>
      </c>
      <c r="E172" s="74"/>
      <c r="F172" s="24"/>
      <c r="G172" s="47">
        <v>900</v>
      </c>
      <c r="H172" s="5">
        <f>ROUND(J171*G172,2)</f>
        <v>0</v>
      </c>
      <c r="I172" s="28" t="str">
        <f>IF(ISBLANK('Modelo de oferta económica'!F172),"Es necesario completar el precio de esta partida, introduciendo un valor en la celda en naranja","")</f>
        <v>Es necesario completar el precio de esta partida, introduciendo un valor en la celda en naranja</v>
      </c>
    </row>
    <row r="173" spans="1:28" s="54" customFormat="1" ht="25.9" customHeight="1" thickBot="1" x14ac:dyDescent="0.3">
      <c r="A173" s="52"/>
      <c r="B173" s="71" t="s">
        <v>212</v>
      </c>
      <c r="C173" s="72"/>
      <c r="D173" s="72"/>
      <c r="E173" s="72"/>
      <c r="F173" s="72"/>
      <c r="G173" s="72"/>
      <c r="H173" s="73"/>
      <c r="I173" s="52"/>
      <c r="J173" s="52"/>
      <c r="K173" s="52"/>
      <c r="L173" s="52"/>
      <c r="M173" s="52"/>
      <c r="N173" s="52"/>
      <c r="O173" s="52"/>
      <c r="P173" s="52"/>
      <c r="Q173" s="52"/>
      <c r="R173" s="52"/>
      <c r="S173" s="52"/>
      <c r="T173" s="52"/>
      <c r="U173" s="52"/>
      <c r="V173" s="52"/>
      <c r="W173" s="52"/>
      <c r="X173" s="52"/>
      <c r="Y173" s="52"/>
      <c r="Z173" s="52"/>
      <c r="AA173" s="52"/>
      <c r="AB173" s="52"/>
    </row>
    <row r="174" spans="1:28" ht="9.9499999999999993" customHeight="1" thickBot="1" x14ac:dyDescent="0.3">
      <c r="E174"/>
      <c r="F174" s="10"/>
      <c r="G174" s="50"/>
      <c r="H174" s="1"/>
    </row>
    <row r="175" spans="1:28" ht="15.75" customHeight="1" thickBot="1" x14ac:dyDescent="0.3">
      <c r="B175" s="62" t="s">
        <v>1</v>
      </c>
      <c r="C175" s="63"/>
      <c r="D175" s="63"/>
      <c r="E175" s="63"/>
      <c r="F175" s="12" t="s">
        <v>2</v>
      </c>
      <c r="G175" s="2" t="s">
        <v>3</v>
      </c>
      <c r="H175" s="2" t="s">
        <v>4</v>
      </c>
      <c r="I175" s="26"/>
      <c r="J175" s="27">
        <f>ROUND(F176,2)</f>
        <v>0</v>
      </c>
    </row>
    <row r="176" spans="1:28" ht="15.75" thickBot="1" x14ac:dyDescent="0.3">
      <c r="B176" s="41" t="s">
        <v>115</v>
      </c>
      <c r="C176" s="3" t="s">
        <v>6</v>
      </c>
      <c r="D176" s="64" t="s">
        <v>116</v>
      </c>
      <c r="E176" s="74"/>
      <c r="F176" s="24"/>
      <c r="G176" s="3">
        <v>24</v>
      </c>
      <c r="H176" s="5">
        <f>ROUND(J175*G176,2)</f>
        <v>0</v>
      </c>
      <c r="I176" s="28" t="str">
        <f>IF(ISBLANK('Modelo de oferta económica'!F176),"Es necesario completar el precio de esta partida, introduciendo un valor en la celda en naranja","")</f>
        <v>Es necesario completar el precio de esta partida, introduciendo un valor en la celda en naranja</v>
      </c>
    </row>
    <row r="177" spans="1:28" s="54" customFormat="1" ht="25.9" customHeight="1" thickBot="1" x14ac:dyDescent="0.3">
      <c r="A177" s="52"/>
      <c r="B177" s="71" t="s">
        <v>213</v>
      </c>
      <c r="C177" s="72"/>
      <c r="D177" s="72"/>
      <c r="E177" s="72"/>
      <c r="F177" s="72"/>
      <c r="G177" s="72"/>
      <c r="H177" s="73"/>
      <c r="I177" s="52"/>
      <c r="J177" s="52"/>
      <c r="K177" s="52"/>
      <c r="L177" s="52"/>
      <c r="M177" s="52"/>
      <c r="N177" s="52"/>
      <c r="O177" s="52"/>
      <c r="P177" s="52"/>
      <c r="Q177" s="52"/>
      <c r="R177" s="52"/>
      <c r="S177" s="52"/>
      <c r="T177" s="52"/>
      <c r="U177" s="52"/>
      <c r="V177" s="52"/>
      <c r="W177" s="52"/>
      <c r="X177" s="52"/>
      <c r="Y177" s="52"/>
      <c r="Z177" s="52"/>
      <c r="AA177" s="52"/>
      <c r="AB177" s="52"/>
    </row>
    <row r="178" spans="1:28" ht="9.9499999999999993" customHeight="1" thickBot="1" x14ac:dyDescent="0.3">
      <c r="E178"/>
      <c r="F178" s="10"/>
      <c r="G178" s="50"/>
      <c r="H178" s="1"/>
    </row>
    <row r="179" spans="1:28" ht="15.75" customHeight="1" thickBot="1" x14ac:dyDescent="0.3">
      <c r="B179" s="62" t="s">
        <v>1</v>
      </c>
      <c r="C179" s="63"/>
      <c r="D179" s="63"/>
      <c r="E179" s="63"/>
      <c r="F179" s="12" t="s">
        <v>2</v>
      </c>
      <c r="G179" s="2" t="s">
        <v>3</v>
      </c>
      <c r="H179" s="2" t="s">
        <v>4</v>
      </c>
      <c r="I179" s="26"/>
      <c r="J179" s="27">
        <f>ROUND(F180,2)</f>
        <v>0</v>
      </c>
    </row>
    <row r="180" spans="1:28" ht="15.75" thickBot="1" x14ac:dyDescent="0.3">
      <c r="B180" s="41" t="s">
        <v>117</v>
      </c>
      <c r="C180" s="3" t="s">
        <v>5</v>
      </c>
      <c r="D180" s="64" t="s">
        <v>118</v>
      </c>
      <c r="E180" s="74"/>
      <c r="F180" s="24"/>
      <c r="G180" s="47">
        <v>450</v>
      </c>
      <c r="H180" s="5">
        <f>ROUND(J179*G180,2)</f>
        <v>0</v>
      </c>
      <c r="I180" s="28" t="str">
        <f>IF(ISBLANK('Modelo de oferta económica'!F180),"Es necesario completar el precio de esta partida, introduciendo un valor en la celda en naranja","")</f>
        <v>Es necesario completar el precio de esta partida, introduciendo un valor en la celda en naranja</v>
      </c>
    </row>
    <row r="181" spans="1:28" s="54" customFormat="1" ht="25.9" customHeight="1" thickBot="1" x14ac:dyDescent="0.3">
      <c r="A181" s="52"/>
      <c r="B181" s="71" t="s">
        <v>214</v>
      </c>
      <c r="C181" s="72"/>
      <c r="D181" s="72"/>
      <c r="E181" s="72"/>
      <c r="F181" s="72"/>
      <c r="G181" s="72"/>
      <c r="H181" s="73"/>
      <c r="I181" s="52"/>
      <c r="J181" s="52"/>
      <c r="K181" s="52"/>
      <c r="L181" s="52"/>
      <c r="M181" s="52"/>
      <c r="N181" s="52"/>
      <c r="O181" s="52"/>
      <c r="P181" s="52"/>
      <c r="Q181" s="52"/>
      <c r="R181" s="52"/>
      <c r="S181" s="52"/>
      <c r="T181" s="52"/>
      <c r="U181" s="52"/>
      <c r="V181" s="52"/>
      <c r="W181" s="52"/>
      <c r="X181" s="52"/>
      <c r="Y181" s="52"/>
      <c r="Z181" s="52"/>
      <c r="AA181" s="52"/>
      <c r="AB181" s="52"/>
    </row>
    <row r="182" spans="1:28" ht="9.9499999999999993" customHeight="1" thickBot="1" x14ac:dyDescent="0.3">
      <c r="E182"/>
      <c r="F182" s="10"/>
      <c r="G182" s="50"/>
      <c r="H182" s="1"/>
    </row>
    <row r="183" spans="1:28" ht="15.75" customHeight="1" thickBot="1" x14ac:dyDescent="0.3">
      <c r="B183" s="62" t="s">
        <v>1</v>
      </c>
      <c r="C183" s="63"/>
      <c r="D183" s="63"/>
      <c r="E183" s="63"/>
      <c r="F183" s="12" t="s">
        <v>2</v>
      </c>
      <c r="G183" s="2" t="s">
        <v>3</v>
      </c>
      <c r="H183" s="2" t="s">
        <v>4</v>
      </c>
      <c r="I183" s="26"/>
      <c r="J183" s="27">
        <f>ROUND(F184,2)</f>
        <v>0</v>
      </c>
    </row>
    <row r="184" spans="1:28" ht="15.75" thickBot="1" x14ac:dyDescent="0.3">
      <c r="B184" s="41" t="s">
        <v>119</v>
      </c>
      <c r="C184" s="3" t="s">
        <v>6</v>
      </c>
      <c r="D184" s="64" t="s">
        <v>120</v>
      </c>
      <c r="E184" s="74"/>
      <c r="F184" s="24"/>
      <c r="G184" s="3">
        <v>6</v>
      </c>
      <c r="H184" s="5">
        <f>ROUND(J183*G184,2)</f>
        <v>0</v>
      </c>
      <c r="I184" s="28" t="str">
        <f>IF(ISBLANK('Modelo de oferta económica'!F184),"Es necesario completar el precio de esta partida, introduciendo un valor en la celda en naranja","")</f>
        <v>Es necesario completar el precio de esta partida, introduciendo un valor en la celda en naranja</v>
      </c>
    </row>
    <row r="185" spans="1:28" s="54" customFormat="1" ht="16.149999999999999" customHeight="1" thickBot="1" x14ac:dyDescent="0.3">
      <c r="A185" s="52"/>
      <c r="B185" s="71" t="s">
        <v>215</v>
      </c>
      <c r="C185" s="72"/>
      <c r="D185" s="72"/>
      <c r="E185" s="72"/>
      <c r="F185" s="72"/>
      <c r="G185" s="72"/>
      <c r="H185" s="73"/>
      <c r="I185" s="52"/>
      <c r="J185" s="52"/>
      <c r="K185" s="52"/>
      <c r="L185" s="52"/>
      <c r="M185" s="52"/>
      <c r="N185" s="52"/>
      <c r="O185" s="52"/>
      <c r="P185" s="52"/>
      <c r="Q185" s="52"/>
      <c r="R185" s="52"/>
      <c r="S185" s="52"/>
      <c r="T185" s="52"/>
      <c r="U185" s="52"/>
      <c r="V185" s="52"/>
      <c r="W185" s="52"/>
      <c r="X185" s="52"/>
      <c r="Y185" s="52"/>
      <c r="Z185" s="52"/>
      <c r="AA185" s="52"/>
      <c r="AB185" s="52"/>
    </row>
    <row r="186" spans="1:28" ht="9.9499999999999993" customHeight="1" thickBot="1" x14ac:dyDescent="0.3">
      <c r="E186"/>
      <c r="F186" s="10"/>
      <c r="G186" s="50"/>
      <c r="H186" s="1"/>
    </row>
    <row r="187" spans="1:28" ht="15.75" customHeight="1" thickBot="1" x14ac:dyDescent="0.3">
      <c r="B187" s="62" t="s">
        <v>1</v>
      </c>
      <c r="C187" s="63"/>
      <c r="D187" s="63"/>
      <c r="E187" s="63"/>
      <c r="F187" s="12" t="s">
        <v>2</v>
      </c>
      <c r="G187" s="2" t="s">
        <v>3</v>
      </c>
      <c r="H187" s="2" t="s">
        <v>4</v>
      </c>
      <c r="I187" s="26"/>
      <c r="J187" s="27">
        <f>ROUND(F188,2)</f>
        <v>0</v>
      </c>
    </row>
    <row r="188" spans="1:28" ht="15.75" thickBot="1" x14ac:dyDescent="0.3">
      <c r="B188" s="41" t="s">
        <v>121</v>
      </c>
      <c r="C188" s="3" t="s">
        <v>6</v>
      </c>
      <c r="D188" s="64" t="s">
        <v>122</v>
      </c>
      <c r="E188" s="74"/>
      <c r="F188" s="24"/>
      <c r="G188" s="3">
        <v>5</v>
      </c>
      <c r="H188" s="5">
        <f>ROUND(J187*G188,2)</f>
        <v>0</v>
      </c>
      <c r="I188" s="28" t="str">
        <f>IF(ISBLANK('Modelo de oferta económica'!F188),"Es necesario completar el precio de esta partida, introduciendo un valor en la celda en naranja","")</f>
        <v>Es necesario completar el precio de esta partida, introduciendo un valor en la celda en naranja</v>
      </c>
    </row>
    <row r="189" spans="1:28" s="54" customFormat="1" ht="37.9" customHeight="1" thickBot="1" x14ac:dyDescent="0.3">
      <c r="A189" s="52"/>
      <c r="B189" s="71" t="s">
        <v>216</v>
      </c>
      <c r="C189" s="72"/>
      <c r="D189" s="72"/>
      <c r="E189" s="72"/>
      <c r="F189" s="72"/>
      <c r="G189" s="72"/>
      <c r="H189" s="73"/>
      <c r="I189" s="52"/>
      <c r="J189" s="52"/>
      <c r="K189" s="52"/>
      <c r="L189" s="52"/>
      <c r="M189" s="52"/>
      <c r="N189" s="52"/>
      <c r="O189" s="52"/>
      <c r="P189" s="52"/>
      <c r="Q189" s="52"/>
      <c r="R189" s="52"/>
      <c r="S189" s="52"/>
      <c r="T189" s="52"/>
      <c r="U189" s="52"/>
      <c r="V189" s="52"/>
      <c r="W189" s="52"/>
      <c r="X189" s="52"/>
      <c r="Y189" s="52"/>
      <c r="Z189" s="52"/>
      <c r="AA189" s="52"/>
      <c r="AB189" s="52"/>
    </row>
    <row r="190" spans="1:28" ht="9.9499999999999993" customHeight="1" thickBot="1" x14ac:dyDescent="0.3">
      <c r="E190"/>
      <c r="F190" s="10"/>
      <c r="G190" s="50"/>
      <c r="H190" s="1"/>
    </row>
    <row r="191" spans="1:28" ht="27" customHeight="1" thickBot="1" x14ac:dyDescent="0.3">
      <c r="B191" s="58" t="s">
        <v>41</v>
      </c>
      <c r="C191" s="59"/>
      <c r="D191" s="60" t="s">
        <v>124</v>
      </c>
      <c r="E191" s="61"/>
      <c r="F191" s="61"/>
      <c r="G191" s="61"/>
      <c r="H191" s="8">
        <f>+H194+H198+H202+H206+H210+H214+H218+H222</f>
        <v>0</v>
      </c>
      <c r="I191" s="25">
        <f xml:space="preserve"> COUNTIF(I194:I204,"Es necesario completar el precio de esta partida, introduciendo un valor en la celda en naranja")</f>
        <v>3</v>
      </c>
    </row>
    <row r="192" spans="1:28" ht="9.9499999999999993" customHeight="1" thickBot="1" x14ac:dyDescent="0.3">
      <c r="E192"/>
      <c r="F192" s="10"/>
      <c r="G192" s="50"/>
      <c r="H192" s="1"/>
    </row>
    <row r="193" spans="1:28" ht="15.75" customHeight="1" thickBot="1" x14ac:dyDescent="0.3">
      <c r="B193" s="62" t="s">
        <v>1</v>
      </c>
      <c r="C193" s="63"/>
      <c r="D193" s="63"/>
      <c r="E193" s="63"/>
      <c r="F193" s="12" t="s">
        <v>2</v>
      </c>
      <c r="G193" s="2" t="s">
        <v>3</v>
      </c>
      <c r="H193" s="2" t="s">
        <v>4</v>
      </c>
      <c r="I193" s="26"/>
      <c r="J193" s="27">
        <f>ROUND(F194,2)</f>
        <v>0</v>
      </c>
    </row>
    <row r="194" spans="1:28" ht="15.75" thickBot="1" x14ac:dyDescent="0.3">
      <c r="B194" s="41" t="s">
        <v>125</v>
      </c>
      <c r="C194" s="3" t="s">
        <v>6</v>
      </c>
      <c r="D194" s="64" t="s">
        <v>126</v>
      </c>
      <c r="E194" s="65"/>
      <c r="F194" s="24"/>
      <c r="G194" s="3">
        <v>3</v>
      </c>
      <c r="H194" s="5">
        <f>ROUND(J193*G194,2)</f>
        <v>0</v>
      </c>
      <c r="I194" s="28" t="str">
        <f>IF(ISBLANK('Modelo de oferta económica'!F194),"Es necesario completar el precio de esta partida, introduciendo un valor en la celda en naranja","")</f>
        <v>Es necesario completar el precio de esta partida, introduciendo un valor en la celda en naranja</v>
      </c>
    </row>
    <row r="195" spans="1:28" s="54" customFormat="1" ht="37.9" customHeight="1" thickBot="1" x14ac:dyDescent="0.3">
      <c r="A195" s="52"/>
      <c r="B195" s="71" t="s">
        <v>217</v>
      </c>
      <c r="C195" s="72"/>
      <c r="D195" s="72"/>
      <c r="E195" s="72"/>
      <c r="F195" s="72"/>
      <c r="G195" s="72"/>
      <c r="H195" s="73"/>
      <c r="I195" s="52"/>
      <c r="J195" s="52"/>
      <c r="K195" s="52"/>
      <c r="L195" s="52"/>
      <c r="M195" s="52"/>
      <c r="N195" s="52"/>
      <c r="O195" s="52"/>
      <c r="P195" s="52"/>
      <c r="Q195" s="52"/>
      <c r="R195" s="52"/>
      <c r="S195" s="52"/>
      <c r="T195" s="52"/>
      <c r="U195" s="52"/>
      <c r="V195" s="52"/>
      <c r="W195" s="52"/>
      <c r="X195" s="52"/>
      <c r="Y195" s="52"/>
      <c r="Z195" s="52"/>
      <c r="AA195" s="52"/>
      <c r="AB195" s="52"/>
    </row>
    <row r="196" spans="1:28" ht="9.9499999999999993" customHeight="1" thickBot="1" x14ac:dyDescent="0.3">
      <c r="E196"/>
      <c r="F196" s="10"/>
      <c r="G196" s="50"/>
      <c r="H196" s="1"/>
    </row>
    <row r="197" spans="1:28" ht="15.75" customHeight="1" thickBot="1" x14ac:dyDescent="0.3">
      <c r="B197" s="62" t="s">
        <v>1</v>
      </c>
      <c r="C197" s="63"/>
      <c r="D197" s="63"/>
      <c r="E197" s="63"/>
      <c r="F197" s="12" t="s">
        <v>2</v>
      </c>
      <c r="G197" s="2" t="s">
        <v>3</v>
      </c>
      <c r="H197" s="2" t="s">
        <v>4</v>
      </c>
      <c r="I197" s="26"/>
      <c r="J197" s="27">
        <f>ROUND(F198,2)</f>
        <v>0</v>
      </c>
    </row>
    <row r="198" spans="1:28" ht="15.75" thickBot="1" x14ac:dyDescent="0.3">
      <c r="B198" s="41" t="s">
        <v>127</v>
      </c>
      <c r="C198" s="3" t="s">
        <v>6</v>
      </c>
      <c r="D198" s="64" t="s">
        <v>129</v>
      </c>
      <c r="E198" s="74"/>
      <c r="F198" s="24"/>
      <c r="G198" s="3">
        <v>3</v>
      </c>
      <c r="H198" s="5">
        <f>ROUND(J197*G198,2)</f>
        <v>0</v>
      </c>
      <c r="I198" s="28" t="str">
        <f>IF(ISBLANK('Modelo de oferta económica'!F198),"Es necesario completar el precio de esta partida, introduciendo un valor en la celda en naranja","")</f>
        <v>Es necesario completar el precio de esta partida, introduciendo un valor en la celda en naranja</v>
      </c>
    </row>
    <row r="199" spans="1:28" s="54" customFormat="1" ht="25.9" customHeight="1" thickBot="1" x14ac:dyDescent="0.3">
      <c r="A199" s="52"/>
      <c r="B199" s="71" t="s">
        <v>218</v>
      </c>
      <c r="C199" s="72"/>
      <c r="D199" s="72"/>
      <c r="E199" s="72"/>
      <c r="F199" s="72"/>
      <c r="G199" s="72"/>
      <c r="H199" s="73"/>
      <c r="I199" s="52"/>
      <c r="J199" s="52"/>
      <c r="K199" s="52"/>
      <c r="L199" s="52"/>
      <c r="M199" s="52"/>
      <c r="N199" s="52"/>
      <c r="O199" s="52"/>
      <c r="P199" s="52"/>
      <c r="Q199" s="52"/>
      <c r="R199" s="52"/>
      <c r="S199" s="52"/>
      <c r="T199" s="52"/>
      <c r="U199" s="52"/>
      <c r="V199" s="52"/>
      <c r="W199" s="52"/>
      <c r="X199" s="52"/>
      <c r="Y199" s="52"/>
      <c r="Z199" s="52"/>
      <c r="AA199" s="52"/>
      <c r="AB199" s="52"/>
    </row>
    <row r="200" spans="1:28" ht="9.9499999999999993" customHeight="1" thickBot="1" x14ac:dyDescent="0.3">
      <c r="E200"/>
      <c r="F200" s="10"/>
      <c r="G200" s="50"/>
      <c r="H200" s="1"/>
    </row>
    <row r="201" spans="1:28" ht="15.75" customHeight="1" thickBot="1" x14ac:dyDescent="0.3">
      <c r="B201" s="62" t="s">
        <v>1</v>
      </c>
      <c r="C201" s="63"/>
      <c r="D201" s="63"/>
      <c r="E201" s="63"/>
      <c r="F201" s="12" t="s">
        <v>2</v>
      </c>
      <c r="G201" s="2" t="s">
        <v>3</v>
      </c>
      <c r="H201" s="2" t="s">
        <v>4</v>
      </c>
      <c r="I201" s="26"/>
      <c r="J201" s="27">
        <f>ROUND(F202,2)</f>
        <v>0</v>
      </c>
    </row>
    <row r="202" spans="1:28" ht="15.75" thickBot="1" x14ac:dyDescent="0.3">
      <c r="B202" s="41" t="s">
        <v>128</v>
      </c>
      <c r="C202" s="3" t="s">
        <v>6</v>
      </c>
      <c r="D202" s="64" t="s">
        <v>130</v>
      </c>
      <c r="E202" s="74"/>
      <c r="F202" s="24"/>
      <c r="G202" s="3">
        <v>3</v>
      </c>
      <c r="H202" s="5">
        <f>ROUND(J201*G202,2)</f>
        <v>0</v>
      </c>
      <c r="I202" s="28" t="str">
        <f>IF(ISBLANK('Modelo de oferta económica'!F202),"Es necesario completar el precio de esta partida, introduciendo un valor en la celda en naranja","")</f>
        <v>Es necesario completar el precio de esta partida, introduciendo un valor en la celda en naranja</v>
      </c>
    </row>
    <row r="203" spans="1:28" s="54" customFormat="1" ht="37.9" customHeight="1" thickBot="1" x14ac:dyDescent="0.3">
      <c r="A203" s="52"/>
      <c r="B203" s="71" t="s">
        <v>219</v>
      </c>
      <c r="C203" s="72"/>
      <c r="D203" s="72"/>
      <c r="E203" s="72"/>
      <c r="F203" s="72"/>
      <c r="G203" s="72"/>
      <c r="H203" s="73"/>
      <c r="I203" s="52"/>
      <c r="J203" s="52"/>
      <c r="K203" s="52"/>
      <c r="L203" s="52"/>
      <c r="M203" s="52"/>
      <c r="N203" s="52"/>
      <c r="O203" s="52"/>
      <c r="P203" s="52"/>
      <c r="Q203" s="52"/>
      <c r="R203" s="52"/>
      <c r="S203" s="52"/>
      <c r="T203" s="52"/>
      <c r="U203" s="52"/>
      <c r="V203" s="52"/>
      <c r="W203" s="52"/>
      <c r="X203" s="52"/>
      <c r="Y203" s="52"/>
      <c r="Z203" s="52"/>
      <c r="AA203" s="52"/>
      <c r="AB203" s="52"/>
    </row>
    <row r="204" spans="1:28" ht="9.9499999999999993" customHeight="1" thickBot="1" x14ac:dyDescent="0.3">
      <c r="E204"/>
      <c r="F204" s="10"/>
      <c r="G204" s="50"/>
      <c r="H204" s="1"/>
    </row>
    <row r="205" spans="1:28" ht="15.75" customHeight="1" thickBot="1" x14ac:dyDescent="0.3">
      <c r="B205" s="62" t="s">
        <v>1</v>
      </c>
      <c r="C205" s="63"/>
      <c r="D205" s="63"/>
      <c r="E205" s="63"/>
      <c r="F205" s="12" t="s">
        <v>2</v>
      </c>
      <c r="G205" s="2" t="s">
        <v>3</v>
      </c>
      <c r="H205" s="2" t="s">
        <v>4</v>
      </c>
      <c r="I205" s="26"/>
      <c r="J205" s="27">
        <f>ROUND(F206,2)</f>
        <v>0</v>
      </c>
    </row>
    <row r="206" spans="1:28" ht="15.75" thickBot="1" x14ac:dyDescent="0.3">
      <c r="B206" s="41" t="s">
        <v>131</v>
      </c>
      <c r="C206" s="3" t="s">
        <v>6</v>
      </c>
      <c r="D206" s="64" t="s">
        <v>133</v>
      </c>
      <c r="E206" s="74"/>
      <c r="F206" s="24"/>
      <c r="G206" s="3">
        <v>3</v>
      </c>
      <c r="H206" s="5">
        <f>ROUND(J205*G206,2)</f>
        <v>0</v>
      </c>
      <c r="I206" s="28" t="str">
        <f>IF(ISBLANK('Modelo de oferta económica'!F206),"Es necesario completar el precio de esta partida, introduciendo un valor en la celda en naranja","")</f>
        <v>Es necesario completar el precio de esta partida, introduciendo un valor en la celda en naranja</v>
      </c>
    </row>
    <row r="207" spans="1:28" s="54" customFormat="1" ht="16.149999999999999" customHeight="1" thickBot="1" x14ac:dyDescent="0.3">
      <c r="A207" s="52"/>
      <c r="B207" s="71" t="s">
        <v>220</v>
      </c>
      <c r="C207" s="72"/>
      <c r="D207" s="72"/>
      <c r="E207" s="72"/>
      <c r="F207" s="72"/>
      <c r="G207" s="72"/>
      <c r="H207" s="73"/>
      <c r="I207" s="52"/>
      <c r="J207" s="52"/>
      <c r="K207" s="52"/>
      <c r="L207" s="52"/>
      <c r="M207" s="52"/>
      <c r="N207" s="52"/>
      <c r="O207" s="52"/>
      <c r="P207" s="52"/>
      <c r="Q207" s="52"/>
      <c r="R207" s="52"/>
      <c r="S207" s="52"/>
      <c r="T207" s="52"/>
      <c r="U207" s="52"/>
      <c r="V207" s="52"/>
      <c r="W207" s="52"/>
      <c r="X207" s="52"/>
      <c r="Y207" s="52"/>
      <c r="Z207" s="52"/>
      <c r="AA207" s="52"/>
      <c r="AB207" s="52"/>
    </row>
    <row r="208" spans="1:28" ht="9.9499999999999993" customHeight="1" thickBot="1" x14ac:dyDescent="0.3">
      <c r="E208"/>
      <c r="F208" s="10"/>
      <c r="G208" s="50"/>
      <c r="H208" s="1"/>
    </row>
    <row r="209" spans="1:28" ht="15.75" customHeight="1" thickBot="1" x14ac:dyDescent="0.3">
      <c r="B209" s="62" t="s">
        <v>1</v>
      </c>
      <c r="C209" s="63"/>
      <c r="D209" s="63"/>
      <c r="E209" s="63"/>
      <c r="F209" s="12" t="s">
        <v>2</v>
      </c>
      <c r="G209" s="2" t="s">
        <v>3</v>
      </c>
      <c r="H209" s="2" t="s">
        <v>4</v>
      </c>
      <c r="I209" s="26"/>
      <c r="J209" s="27">
        <f>ROUND(F210,2)</f>
        <v>0</v>
      </c>
    </row>
    <row r="210" spans="1:28" ht="15.75" thickBot="1" x14ac:dyDescent="0.3">
      <c r="B210" s="41" t="s">
        <v>132</v>
      </c>
      <c r="C210" s="3" t="s">
        <v>5</v>
      </c>
      <c r="D210" s="64" t="s">
        <v>134</v>
      </c>
      <c r="E210" s="74"/>
      <c r="F210" s="24"/>
      <c r="G210" s="47">
        <v>500</v>
      </c>
      <c r="H210" s="5">
        <f>ROUND(J209*G210,2)</f>
        <v>0</v>
      </c>
      <c r="I210" s="28" t="str">
        <f>IF(ISBLANK('Modelo de oferta económica'!F210),"Es necesario completar el precio de esta partida, introduciendo un valor en la celda en naranja","")</f>
        <v>Es necesario completar el precio de esta partida, introduciendo un valor en la celda en naranja</v>
      </c>
    </row>
    <row r="211" spans="1:28" s="54" customFormat="1" ht="16.149999999999999" customHeight="1" thickBot="1" x14ac:dyDescent="0.3">
      <c r="A211" s="52"/>
      <c r="B211" s="71" t="s">
        <v>221</v>
      </c>
      <c r="C211" s="72"/>
      <c r="D211" s="72"/>
      <c r="E211" s="72"/>
      <c r="F211" s="72"/>
      <c r="G211" s="72"/>
      <c r="H211" s="73"/>
      <c r="I211" s="52"/>
      <c r="J211" s="52"/>
      <c r="K211" s="52"/>
      <c r="L211" s="52"/>
      <c r="M211" s="52"/>
      <c r="N211" s="52"/>
      <c r="O211" s="52"/>
      <c r="P211" s="52"/>
      <c r="Q211" s="52"/>
      <c r="R211" s="52"/>
      <c r="S211" s="52"/>
      <c r="T211" s="52"/>
      <c r="U211" s="52"/>
      <c r="V211" s="52"/>
      <c r="W211" s="52"/>
      <c r="X211" s="52"/>
      <c r="Y211" s="52"/>
      <c r="Z211" s="52"/>
      <c r="AA211" s="52"/>
      <c r="AB211" s="52"/>
    </row>
    <row r="212" spans="1:28" ht="9.9499999999999993" customHeight="1" thickBot="1" x14ac:dyDescent="0.3">
      <c r="E212"/>
      <c r="F212" s="10"/>
      <c r="G212" s="50"/>
      <c r="H212" s="1"/>
    </row>
    <row r="213" spans="1:28" ht="15.75" customHeight="1" thickBot="1" x14ac:dyDescent="0.3">
      <c r="B213" s="62" t="s">
        <v>1</v>
      </c>
      <c r="C213" s="63"/>
      <c r="D213" s="63"/>
      <c r="E213" s="63"/>
      <c r="F213" s="12" t="s">
        <v>2</v>
      </c>
      <c r="G213" s="2" t="s">
        <v>3</v>
      </c>
      <c r="H213" s="2" t="s">
        <v>4</v>
      </c>
      <c r="I213" s="26"/>
      <c r="J213" s="27">
        <f>ROUND(F214,2)</f>
        <v>0</v>
      </c>
    </row>
    <row r="214" spans="1:28" ht="15.75" thickBot="1" x14ac:dyDescent="0.3">
      <c r="B214" s="41" t="s">
        <v>135</v>
      </c>
      <c r="C214" s="3" t="s">
        <v>5</v>
      </c>
      <c r="D214" s="64" t="s">
        <v>136</v>
      </c>
      <c r="E214" s="74"/>
      <c r="F214" s="24"/>
      <c r="G214" s="47">
        <v>210</v>
      </c>
      <c r="H214" s="5">
        <f>ROUND(J213*G214,2)</f>
        <v>0</v>
      </c>
      <c r="I214" s="28" t="str">
        <f>IF(ISBLANK('Modelo de oferta económica'!F214),"Es necesario completar el precio de esta partida, introduciendo un valor en la celda en naranja","")</f>
        <v>Es necesario completar el precio de esta partida, introduciendo un valor en la celda en naranja</v>
      </c>
    </row>
    <row r="215" spans="1:28" s="54" customFormat="1" ht="16.149999999999999" customHeight="1" thickBot="1" x14ac:dyDescent="0.3">
      <c r="A215" s="52"/>
      <c r="B215" s="71" t="s">
        <v>136</v>
      </c>
      <c r="C215" s="72"/>
      <c r="D215" s="72"/>
      <c r="E215" s="72"/>
      <c r="F215" s="72"/>
      <c r="G215" s="72"/>
      <c r="H215" s="73"/>
      <c r="I215" s="52"/>
      <c r="J215" s="52"/>
      <c r="K215" s="52"/>
      <c r="L215" s="52"/>
      <c r="M215" s="52"/>
      <c r="N215" s="52"/>
      <c r="O215" s="52"/>
      <c r="P215" s="52"/>
      <c r="Q215" s="52"/>
      <c r="R215" s="52"/>
      <c r="S215" s="52"/>
      <c r="T215" s="52"/>
      <c r="U215" s="52"/>
      <c r="V215" s="52"/>
      <c r="W215" s="52"/>
      <c r="X215" s="52"/>
      <c r="Y215" s="52"/>
      <c r="Z215" s="52"/>
      <c r="AA215" s="52"/>
      <c r="AB215" s="52"/>
    </row>
    <row r="216" spans="1:28" ht="9.9499999999999993" customHeight="1" thickBot="1" x14ac:dyDescent="0.3">
      <c r="E216"/>
      <c r="F216" s="10"/>
      <c r="G216" s="50"/>
      <c r="H216" s="1"/>
    </row>
    <row r="217" spans="1:28" ht="15.75" customHeight="1" thickBot="1" x14ac:dyDescent="0.3">
      <c r="B217" s="62" t="s">
        <v>1</v>
      </c>
      <c r="C217" s="63"/>
      <c r="D217" s="63"/>
      <c r="E217" s="63"/>
      <c r="F217" s="12" t="s">
        <v>2</v>
      </c>
      <c r="G217" s="2" t="s">
        <v>3</v>
      </c>
      <c r="H217" s="2" t="s">
        <v>4</v>
      </c>
      <c r="I217" s="26"/>
      <c r="J217" s="27">
        <f>ROUND(F218,2)</f>
        <v>0</v>
      </c>
    </row>
    <row r="218" spans="1:28" ht="15.75" thickBot="1" x14ac:dyDescent="0.3">
      <c r="B218" s="41" t="s">
        <v>137</v>
      </c>
      <c r="C218" s="3" t="s">
        <v>6</v>
      </c>
      <c r="D218" s="64" t="s">
        <v>138</v>
      </c>
      <c r="E218" s="74"/>
      <c r="F218" s="24"/>
      <c r="G218" s="3">
        <v>6</v>
      </c>
      <c r="H218" s="5">
        <f>ROUND(J217*G218,2)</f>
        <v>0</v>
      </c>
      <c r="I218" s="28" t="str">
        <f>IF(ISBLANK('Modelo de oferta económica'!F218),"Es necesario completar el precio de esta partida, introduciendo un valor en la celda en naranja","")</f>
        <v>Es necesario completar el precio de esta partida, introduciendo un valor en la celda en naranja</v>
      </c>
    </row>
    <row r="219" spans="1:28" s="54" customFormat="1" ht="16.149999999999999" customHeight="1" thickBot="1" x14ac:dyDescent="0.3">
      <c r="A219" s="52"/>
      <c r="B219" s="71" t="s">
        <v>222</v>
      </c>
      <c r="C219" s="72"/>
      <c r="D219" s="72"/>
      <c r="E219" s="72"/>
      <c r="F219" s="72"/>
      <c r="G219" s="72"/>
      <c r="H219" s="73"/>
      <c r="I219" s="52"/>
      <c r="J219" s="52"/>
      <c r="K219" s="52"/>
      <c r="L219" s="52"/>
      <c r="M219" s="52"/>
      <c r="N219" s="52"/>
      <c r="O219" s="52"/>
      <c r="P219" s="52"/>
      <c r="Q219" s="52"/>
      <c r="R219" s="52"/>
      <c r="S219" s="52"/>
      <c r="T219" s="52"/>
      <c r="U219" s="52"/>
      <c r="V219" s="52"/>
      <c r="W219" s="52"/>
      <c r="X219" s="52"/>
      <c r="Y219" s="52"/>
      <c r="Z219" s="52"/>
      <c r="AA219" s="52"/>
      <c r="AB219" s="52"/>
    </row>
    <row r="220" spans="1:28" ht="9.9499999999999993" customHeight="1" thickBot="1" x14ac:dyDescent="0.3">
      <c r="E220"/>
      <c r="F220" s="10"/>
      <c r="G220" s="50"/>
      <c r="H220" s="1"/>
    </row>
    <row r="221" spans="1:28" ht="15.75" customHeight="1" thickBot="1" x14ac:dyDescent="0.3">
      <c r="B221" s="62" t="s">
        <v>1</v>
      </c>
      <c r="C221" s="63"/>
      <c r="D221" s="63"/>
      <c r="E221" s="63"/>
      <c r="F221" s="12" t="s">
        <v>2</v>
      </c>
      <c r="G221" s="2" t="s">
        <v>3</v>
      </c>
      <c r="H221" s="2" t="s">
        <v>4</v>
      </c>
      <c r="I221" s="26"/>
      <c r="J221" s="27">
        <f>ROUND(F222,2)</f>
        <v>0</v>
      </c>
    </row>
    <row r="222" spans="1:28" ht="15.75" thickBot="1" x14ac:dyDescent="0.3">
      <c r="B222" s="41" t="s">
        <v>139</v>
      </c>
      <c r="C222" s="3" t="s">
        <v>6</v>
      </c>
      <c r="D222" s="64" t="s">
        <v>140</v>
      </c>
      <c r="E222" s="74"/>
      <c r="F222" s="24"/>
      <c r="G222" s="3">
        <v>6</v>
      </c>
      <c r="H222" s="5">
        <f>ROUND(J221*G222,2)</f>
        <v>0</v>
      </c>
      <c r="I222" s="28" t="str">
        <f>IF(ISBLANK('Modelo de oferta económica'!F222),"Es necesario completar el precio de esta partida, introduciendo un valor en la celda en naranja","")</f>
        <v>Es necesario completar el precio de esta partida, introduciendo un valor en la celda en naranja</v>
      </c>
    </row>
    <row r="223" spans="1:28" s="54" customFormat="1" ht="16.149999999999999" customHeight="1" thickBot="1" x14ac:dyDescent="0.3">
      <c r="A223" s="52"/>
      <c r="B223" s="71" t="s">
        <v>223</v>
      </c>
      <c r="C223" s="72"/>
      <c r="D223" s="72"/>
      <c r="E223" s="72"/>
      <c r="F223" s="72"/>
      <c r="G223" s="72"/>
      <c r="H223" s="73"/>
      <c r="I223" s="52"/>
      <c r="J223" s="52"/>
      <c r="K223" s="52"/>
      <c r="L223" s="52"/>
      <c r="M223" s="52"/>
      <c r="N223" s="52"/>
      <c r="O223" s="52"/>
      <c r="P223" s="52"/>
      <c r="Q223" s="52"/>
      <c r="R223" s="52"/>
      <c r="S223" s="52"/>
      <c r="T223" s="52"/>
      <c r="U223" s="52"/>
      <c r="V223" s="52"/>
      <c r="W223" s="52"/>
      <c r="X223" s="52"/>
      <c r="Y223" s="52"/>
      <c r="Z223" s="52"/>
      <c r="AA223" s="52"/>
      <c r="AB223" s="52"/>
    </row>
    <row r="224" spans="1:28" ht="9.9499999999999993" customHeight="1" thickBot="1" x14ac:dyDescent="0.3">
      <c r="E224"/>
      <c r="F224" s="10"/>
      <c r="G224" s="50"/>
      <c r="H224" s="1"/>
    </row>
    <row r="225" spans="1:28" ht="27" customHeight="1" thickBot="1" x14ac:dyDescent="0.3">
      <c r="B225" s="58" t="s">
        <v>42</v>
      </c>
      <c r="C225" s="59"/>
      <c r="D225" s="60" t="s">
        <v>142</v>
      </c>
      <c r="E225" s="61"/>
      <c r="F225" s="61"/>
      <c r="G225" s="61"/>
      <c r="H225" s="8">
        <f>H228+H232+H236+H240+H244</f>
        <v>0</v>
      </c>
      <c r="I225" s="25">
        <f xml:space="preserve"> COUNTIF(I228:I234,"Es necesario completar el precio de esta partida, introduciendo un valor en la celda en naranja")</f>
        <v>2</v>
      </c>
    </row>
    <row r="226" spans="1:28" ht="9.9499999999999993" customHeight="1" thickBot="1" x14ac:dyDescent="0.3">
      <c r="E226"/>
      <c r="F226" s="10"/>
      <c r="G226" s="50"/>
      <c r="H226" s="1"/>
    </row>
    <row r="227" spans="1:28" ht="15.75" customHeight="1" thickBot="1" x14ac:dyDescent="0.3">
      <c r="B227" s="62" t="s">
        <v>1</v>
      </c>
      <c r="C227" s="63"/>
      <c r="D227" s="63"/>
      <c r="E227" s="63"/>
      <c r="F227" s="12" t="s">
        <v>14</v>
      </c>
      <c r="G227" s="2" t="s">
        <v>3</v>
      </c>
      <c r="H227" s="2" t="s">
        <v>4</v>
      </c>
      <c r="I227" s="26"/>
      <c r="J227" s="27">
        <f>ROUND(F228,2)</f>
        <v>0</v>
      </c>
    </row>
    <row r="228" spans="1:28" ht="15.75" thickBot="1" x14ac:dyDescent="0.3">
      <c r="B228" s="41" t="s">
        <v>143</v>
      </c>
      <c r="C228" s="3" t="s">
        <v>13</v>
      </c>
      <c r="D228" s="64" t="s">
        <v>224</v>
      </c>
      <c r="E228" s="65"/>
      <c r="F228" s="24"/>
      <c r="G228" s="3">
        <v>1</v>
      </c>
      <c r="H228" s="5">
        <f>ROUND(J227*G228,2)</f>
        <v>0</v>
      </c>
      <c r="I228" s="28" t="str">
        <f>IF(ISBLANK('Modelo de oferta económica'!F228),"Es necesario completar el precio de esta partida, introduciendo un valor en la celda en naranja","")</f>
        <v>Es necesario completar el precio de esta partida, introduciendo un valor en la celda en naranja</v>
      </c>
    </row>
    <row r="229" spans="1:28" s="54" customFormat="1" ht="25.9" customHeight="1" thickBot="1" x14ac:dyDescent="0.3">
      <c r="A229" s="52"/>
      <c r="B229" s="71" t="s">
        <v>225</v>
      </c>
      <c r="C229" s="72"/>
      <c r="D229" s="72"/>
      <c r="E229" s="72"/>
      <c r="F229" s="72"/>
      <c r="G229" s="72"/>
      <c r="H229" s="73"/>
      <c r="I229" s="52"/>
      <c r="J229" s="52"/>
      <c r="K229" s="52"/>
      <c r="L229" s="52"/>
      <c r="M229" s="52"/>
      <c r="N229" s="52"/>
      <c r="O229" s="52"/>
      <c r="P229" s="52"/>
      <c r="Q229" s="52"/>
      <c r="R229" s="52"/>
      <c r="S229" s="52"/>
      <c r="T229" s="52"/>
      <c r="U229" s="52"/>
      <c r="V229" s="52"/>
      <c r="W229" s="52"/>
      <c r="X229" s="52"/>
      <c r="Y229" s="52"/>
      <c r="Z229" s="52"/>
      <c r="AA229" s="52"/>
      <c r="AB229" s="52"/>
    </row>
    <row r="230" spans="1:28" ht="9.9499999999999993" customHeight="1" thickBot="1" x14ac:dyDescent="0.3">
      <c r="E230"/>
      <c r="F230" s="10"/>
      <c r="G230" s="50"/>
      <c r="H230" s="1"/>
    </row>
    <row r="231" spans="1:28" ht="15.75" customHeight="1" thickBot="1" x14ac:dyDescent="0.3">
      <c r="B231" s="62" t="s">
        <v>1</v>
      </c>
      <c r="C231" s="63"/>
      <c r="D231" s="63"/>
      <c r="E231" s="63"/>
      <c r="F231" s="12" t="s">
        <v>2</v>
      </c>
      <c r="G231" s="2" t="s">
        <v>3</v>
      </c>
      <c r="H231" s="2" t="s">
        <v>4</v>
      </c>
      <c r="I231" s="26"/>
      <c r="J231" s="27">
        <f>ROUND(F232,2)</f>
        <v>0</v>
      </c>
    </row>
    <row r="232" spans="1:28" ht="15.75" thickBot="1" x14ac:dyDescent="0.3">
      <c r="B232" s="41" t="s">
        <v>144</v>
      </c>
      <c r="C232" s="3" t="s">
        <v>6</v>
      </c>
      <c r="D232" s="64" t="s">
        <v>145</v>
      </c>
      <c r="E232" s="65"/>
      <c r="F232" s="24"/>
      <c r="G232" s="3">
        <v>3</v>
      </c>
      <c r="H232" s="5">
        <f>ROUND(J231*G232,2)</f>
        <v>0</v>
      </c>
      <c r="I232" s="28" t="str">
        <f>IF(ISBLANK('Modelo de oferta económica'!F232),"Es necesario completar el precio de esta partida, introduciendo un valor en la celda en naranja","")</f>
        <v>Es necesario completar el precio de esta partida, introduciendo un valor en la celda en naranja</v>
      </c>
    </row>
    <row r="233" spans="1:28" s="54" customFormat="1" ht="37.9" customHeight="1" thickBot="1" x14ac:dyDescent="0.3">
      <c r="A233" s="52"/>
      <c r="B233" s="71" t="s">
        <v>226</v>
      </c>
      <c r="C233" s="72"/>
      <c r="D233" s="72"/>
      <c r="E233" s="72"/>
      <c r="F233" s="72"/>
      <c r="G233" s="72"/>
      <c r="H233" s="73"/>
      <c r="I233" s="52"/>
      <c r="J233" s="52"/>
      <c r="K233" s="52"/>
      <c r="L233" s="52"/>
      <c r="M233" s="52"/>
      <c r="N233" s="52"/>
      <c r="O233" s="52"/>
      <c r="P233" s="52"/>
      <c r="Q233" s="52"/>
      <c r="R233" s="52"/>
      <c r="S233" s="52"/>
      <c r="T233" s="52"/>
      <c r="U233" s="52"/>
      <c r="V233" s="52"/>
      <c r="W233" s="52"/>
      <c r="X233" s="52"/>
      <c r="Y233" s="52"/>
      <c r="Z233" s="52"/>
      <c r="AA233" s="52"/>
      <c r="AB233" s="52"/>
    </row>
    <row r="234" spans="1:28" ht="9.9499999999999993" customHeight="1" thickBot="1" x14ac:dyDescent="0.3">
      <c r="E234"/>
      <c r="F234" s="10"/>
      <c r="G234" s="50"/>
      <c r="H234" s="1"/>
    </row>
    <row r="235" spans="1:28" ht="15.75" customHeight="1" thickBot="1" x14ac:dyDescent="0.3">
      <c r="B235" s="62" t="s">
        <v>1</v>
      </c>
      <c r="C235" s="63"/>
      <c r="D235" s="63"/>
      <c r="E235" s="63"/>
      <c r="F235" s="12" t="s">
        <v>14</v>
      </c>
      <c r="G235" s="2" t="s">
        <v>3</v>
      </c>
      <c r="H235" s="2" t="s">
        <v>4</v>
      </c>
      <c r="I235" s="26"/>
      <c r="J235" s="27">
        <f>ROUND(F236,2)</f>
        <v>0</v>
      </c>
    </row>
    <row r="236" spans="1:28" ht="15.75" thickBot="1" x14ac:dyDescent="0.3">
      <c r="B236" s="41" t="s">
        <v>146</v>
      </c>
      <c r="C236" s="3" t="s">
        <v>13</v>
      </c>
      <c r="D236" s="64" t="s">
        <v>149</v>
      </c>
      <c r="E236" s="65"/>
      <c r="F236" s="24"/>
      <c r="G236" s="3">
        <v>3</v>
      </c>
      <c r="H236" s="5">
        <f>ROUND('Modelo de oferta económica'!J235*G236,2)</f>
        <v>0</v>
      </c>
      <c r="I236" s="28" t="str">
        <f>IF(ISBLANK('Modelo de oferta económica'!F236),"Es necesario completar el precio de esta partida, introduciendo un valor en la celda en naranja","")</f>
        <v>Es necesario completar el precio de esta partida, introduciendo un valor en la celda en naranja</v>
      </c>
    </row>
    <row r="237" spans="1:28" s="54" customFormat="1" ht="25.9" customHeight="1" thickBot="1" x14ac:dyDescent="0.3">
      <c r="A237" s="52"/>
      <c r="B237" s="66" t="s">
        <v>227</v>
      </c>
      <c r="C237" s="67"/>
      <c r="D237" s="67"/>
      <c r="E237" s="67"/>
      <c r="F237" s="67"/>
      <c r="G237" s="67"/>
      <c r="H237" s="68"/>
      <c r="I237" s="52"/>
      <c r="J237" s="52"/>
      <c r="K237" s="52"/>
      <c r="L237" s="52"/>
      <c r="M237" s="52"/>
      <c r="N237" s="52"/>
      <c r="O237" s="52"/>
      <c r="P237" s="52"/>
      <c r="Q237" s="52"/>
      <c r="R237" s="52"/>
      <c r="S237" s="52"/>
      <c r="T237" s="52"/>
      <c r="U237" s="52"/>
      <c r="V237" s="52"/>
      <c r="W237" s="52"/>
      <c r="X237" s="52"/>
      <c r="Y237" s="52"/>
      <c r="Z237" s="52"/>
      <c r="AA237" s="52"/>
      <c r="AB237" s="52"/>
    </row>
    <row r="238" spans="1:28" ht="9.9499999999999993" customHeight="1" thickBot="1" x14ac:dyDescent="0.3">
      <c r="E238"/>
      <c r="F238" s="10"/>
      <c r="G238" s="50"/>
      <c r="H238" s="1"/>
    </row>
    <row r="239" spans="1:28" ht="15.75" customHeight="1" thickBot="1" x14ac:dyDescent="0.3">
      <c r="B239" s="62" t="s">
        <v>1</v>
      </c>
      <c r="C239" s="63"/>
      <c r="D239" s="63"/>
      <c r="E239" s="63"/>
      <c r="F239" s="12" t="s">
        <v>14</v>
      </c>
      <c r="G239" s="2" t="s">
        <v>3</v>
      </c>
      <c r="H239" s="2" t="s">
        <v>4</v>
      </c>
      <c r="I239" s="26"/>
      <c r="J239" s="27">
        <f>ROUND(F240,2)</f>
        <v>0</v>
      </c>
    </row>
    <row r="240" spans="1:28" ht="15.75" thickBot="1" x14ac:dyDescent="0.3">
      <c r="B240" s="41" t="s">
        <v>147</v>
      </c>
      <c r="C240" s="3" t="s">
        <v>13</v>
      </c>
      <c r="D240" s="64" t="s">
        <v>150</v>
      </c>
      <c r="E240" s="65"/>
      <c r="F240" s="24"/>
      <c r="G240" s="3">
        <v>3</v>
      </c>
      <c r="H240" s="5">
        <f>ROUND('Modelo de oferta económica'!J239*G240,2)</f>
        <v>0</v>
      </c>
      <c r="I240" s="28" t="str">
        <f>IF(ISBLANK('Modelo de oferta económica'!F240),"Es necesario completar el precio de esta partida, introduciendo un valor en la celda en naranja","")</f>
        <v>Es necesario completar el precio de esta partida, introduciendo un valor en la celda en naranja</v>
      </c>
    </row>
    <row r="241" spans="1:28" s="54" customFormat="1" ht="25.9" customHeight="1" thickBot="1" x14ac:dyDescent="0.3">
      <c r="A241" s="52"/>
      <c r="B241" s="66" t="s">
        <v>228</v>
      </c>
      <c r="C241" s="67"/>
      <c r="D241" s="67"/>
      <c r="E241" s="67"/>
      <c r="F241" s="67"/>
      <c r="G241" s="67"/>
      <c r="H241" s="68"/>
      <c r="I241" s="52"/>
      <c r="J241" s="52"/>
      <c r="K241" s="52"/>
      <c r="L241" s="52"/>
      <c r="M241" s="52"/>
      <c r="N241" s="52"/>
      <c r="O241" s="52"/>
      <c r="P241" s="52"/>
      <c r="Q241" s="52"/>
      <c r="R241" s="52"/>
      <c r="S241" s="52"/>
      <c r="T241" s="52"/>
      <c r="U241" s="52"/>
      <c r="V241" s="52"/>
      <c r="W241" s="52"/>
      <c r="X241" s="52"/>
      <c r="Y241" s="52"/>
      <c r="Z241" s="52"/>
      <c r="AA241" s="52"/>
      <c r="AB241" s="52"/>
    </row>
    <row r="242" spans="1:28" ht="9.9499999999999993" customHeight="1" thickBot="1" x14ac:dyDescent="0.3">
      <c r="E242"/>
      <c r="F242" s="10"/>
      <c r="G242" s="50"/>
      <c r="H242" s="1"/>
    </row>
    <row r="243" spans="1:28" ht="15.75" customHeight="1" thickBot="1" x14ac:dyDescent="0.3">
      <c r="B243" s="62" t="s">
        <v>1</v>
      </c>
      <c r="C243" s="63"/>
      <c r="D243" s="63"/>
      <c r="E243" s="63"/>
      <c r="F243" s="12" t="s">
        <v>14</v>
      </c>
      <c r="G243" s="2" t="s">
        <v>3</v>
      </c>
      <c r="H243" s="2" t="s">
        <v>4</v>
      </c>
      <c r="I243" s="26"/>
      <c r="J243" s="27">
        <f>ROUND(F244,2)</f>
        <v>0</v>
      </c>
    </row>
    <row r="244" spans="1:28" ht="15.75" thickBot="1" x14ac:dyDescent="0.3">
      <c r="B244" s="41" t="s">
        <v>148</v>
      </c>
      <c r="C244" s="3" t="s">
        <v>13</v>
      </c>
      <c r="D244" s="64" t="s">
        <v>152</v>
      </c>
      <c r="E244" s="65"/>
      <c r="F244" s="24"/>
      <c r="G244" s="3">
        <v>1</v>
      </c>
      <c r="H244" s="5">
        <f>ROUND('Modelo de oferta económica'!J243*G244,2)</f>
        <v>0</v>
      </c>
      <c r="I244" s="28" t="str">
        <f>IF(ISBLANK('Modelo de oferta económica'!F244),"Es necesario completar el precio de esta partida, introduciendo un valor en la celda en naranja","")</f>
        <v>Es necesario completar el precio de esta partida, introduciendo un valor en la celda en naranja</v>
      </c>
    </row>
    <row r="245" spans="1:28" s="54" customFormat="1" ht="16.149999999999999" customHeight="1" thickBot="1" x14ac:dyDescent="0.3">
      <c r="A245" s="52"/>
      <c r="B245" s="66" t="s">
        <v>229</v>
      </c>
      <c r="C245" s="67"/>
      <c r="D245" s="67"/>
      <c r="E245" s="67"/>
      <c r="F245" s="67"/>
      <c r="G245" s="67"/>
      <c r="H245" s="68"/>
      <c r="I245" s="52"/>
      <c r="J245" s="52"/>
      <c r="K245" s="52"/>
      <c r="L245" s="52"/>
      <c r="M245" s="52"/>
      <c r="N245" s="52"/>
      <c r="O245" s="52"/>
      <c r="P245" s="52"/>
      <c r="Q245" s="52"/>
      <c r="R245" s="52"/>
      <c r="S245" s="52"/>
      <c r="T245" s="52"/>
      <c r="U245" s="52"/>
      <c r="V245" s="52"/>
      <c r="W245" s="52"/>
      <c r="X245" s="52"/>
      <c r="Y245" s="52"/>
      <c r="Z245" s="52"/>
      <c r="AA245" s="52"/>
      <c r="AB245" s="52"/>
    </row>
    <row r="246" spans="1:28" ht="9.9499999999999993" customHeight="1" thickBot="1" x14ac:dyDescent="0.3">
      <c r="E246"/>
      <c r="F246" s="10"/>
      <c r="G246" s="50"/>
      <c r="H246" s="1"/>
    </row>
    <row r="247" spans="1:28" ht="27" customHeight="1" thickBot="1" x14ac:dyDescent="0.3">
      <c r="B247" s="58" t="s">
        <v>43</v>
      </c>
      <c r="C247" s="59"/>
      <c r="D247" s="60" t="s">
        <v>48</v>
      </c>
      <c r="E247" s="61"/>
      <c r="F247" s="61"/>
      <c r="G247" s="61"/>
      <c r="H247" s="8">
        <f>+H250+H254+H258</f>
        <v>0</v>
      </c>
      <c r="I247" s="25">
        <f xml:space="preserve"> COUNTIF(I250:I251,"Es necesario completar el precio de esta partida, introduciendo un valor en la celda en naranja")</f>
        <v>1</v>
      </c>
    </row>
    <row r="248" spans="1:28" ht="9.9499999999999993" customHeight="1" thickBot="1" x14ac:dyDescent="0.3">
      <c r="E248"/>
      <c r="F248" s="10"/>
      <c r="G248" s="50"/>
      <c r="H248" s="1"/>
    </row>
    <row r="249" spans="1:28" ht="15.75" customHeight="1" thickBot="1" x14ac:dyDescent="0.3">
      <c r="B249" s="62" t="s">
        <v>1</v>
      </c>
      <c r="C249" s="63"/>
      <c r="D249" s="63"/>
      <c r="E249" s="63"/>
      <c r="F249" s="12" t="s">
        <v>2</v>
      </c>
      <c r="G249" s="2" t="s">
        <v>3</v>
      </c>
      <c r="H249" s="2" t="s">
        <v>4</v>
      </c>
      <c r="I249" s="26"/>
      <c r="J249" s="27">
        <f>ROUND(F250,2)</f>
        <v>0</v>
      </c>
    </row>
    <row r="250" spans="1:28" ht="15.75" thickBot="1" x14ac:dyDescent="0.3">
      <c r="B250" s="41" t="s">
        <v>151</v>
      </c>
      <c r="C250" s="3" t="s">
        <v>37</v>
      </c>
      <c r="D250" s="64" t="s">
        <v>153</v>
      </c>
      <c r="E250" s="65"/>
      <c r="F250" s="24"/>
      <c r="G250" s="47">
        <v>935</v>
      </c>
      <c r="H250" s="5">
        <f>ROUND(J249*G250,2)</f>
        <v>0</v>
      </c>
      <c r="I250" s="28" t="str">
        <f>IF(ISBLANK('Modelo de oferta económica'!F250),"Es necesario completar el precio de esta partida, introduciendo un valor en la celda en naranja","")</f>
        <v>Es necesario completar el precio de esta partida, introduciendo un valor en la celda en naranja</v>
      </c>
    </row>
    <row r="251" spans="1:28" s="54" customFormat="1" ht="25.9" customHeight="1" thickBot="1" x14ac:dyDescent="0.3">
      <c r="A251" s="52"/>
      <c r="B251" s="71" t="s">
        <v>230</v>
      </c>
      <c r="C251" s="72"/>
      <c r="D251" s="72"/>
      <c r="E251" s="72"/>
      <c r="F251" s="72"/>
      <c r="G251" s="72"/>
      <c r="H251" s="73"/>
      <c r="I251" s="52"/>
      <c r="J251" s="52"/>
      <c r="K251" s="52"/>
      <c r="L251" s="52"/>
      <c r="M251" s="52"/>
      <c r="N251" s="52"/>
      <c r="O251" s="52"/>
      <c r="P251" s="52"/>
      <c r="Q251" s="52"/>
      <c r="R251" s="52"/>
      <c r="S251" s="52"/>
      <c r="T251" s="52"/>
      <c r="U251" s="52"/>
      <c r="V251" s="52"/>
      <c r="W251" s="52"/>
      <c r="X251" s="52"/>
      <c r="Y251" s="52"/>
      <c r="Z251" s="52"/>
      <c r="AA251" s="52"/>
      <c r="AB251" s="52"/>
    </row>
    <row r="252" spans="1:28" ht="9.9499999999999993" customHeight="1" thickBot="1" x14ac:dyDescent="0.3">
      <c r="D252" s="6"/>
      <c r="E252"/>
      <c r="F252" s="10"/>
      <c r="G252" s="50"/>
      <c r="H252" s="1"/>
    </row>
    <row r="253" spans="1:28" ht="15.75" customHeight="1" thickBot="1" x14ac:dyDescent="0.3">
      <c r="B253" s="62" t="s">
        <v>1</v>
      </c>
      <c r="C253" s="63"/>
      <c r="D253" s="63"/>
      <c r="E253" s="63"/>
      <c r="F253" s="12" t="s">
        <v>2</v>
      </c>
      <c r="G253" s="2" t="s">
        <v>3</v>
      </c>
      <c r="H253" s="2" t="s">
        <v>4</v>
      </c>
      <c r="I253" s="26"/>
      <c r="J253" s="27">
        <f>ROUND(F254,2)</f>
        <v>0</v>
      </c>
    </row>
    <row r="254" spans="1:28" ht="15.75" thickBot="1" x14ac:dyDescent="0.3">
      <c r="B254" s="41" t="s">
        <v>154</v>
      </c>
      <c r="C254" s="3" t="s">
        <v>6</v>
      </c>
      <c r="D254" s="64" t="s">
        <v>156</v>
      </c>
      <c r="E254" s="65"/>
      <c r="F254" s="24"/>
      <c r="G254" s="3">
        <v>9</v>
      </c>
      <c r="H254" s="5">
        <f>ROUND(J253*G254,2)</f>
        <v>0</v>
      </c>
      <c r="I254" s="28" t="str">
        <f>IF(ISBLANK('Modelo de oferta económica'!F254),"Es necesario completar el precio de esta partida, introduciendo un valor en la celda en naranja","")</f>
        <v>Es necesario completar el precio de esta partida, introduciendo un valor en la celda en naranja</v>
      </c>
    </row>
    <row r="255" spans="1:28" s="54" customFormat="1" ht="16.149999999999999" customHeight="1" thickBot="1" x14ac:dyDescent="0.3">
      <c r="A255" s="52"/>
      <c r="B255" s="71" t="s">
        <v>231</v>
      </c>
      <c r="C255" s="72"/>
      <c r="D255" s="72"/>
      <c r="E255" s="72"/>
      <c r="F255" s="72"/>
      <c r="G255" s="72"/>
      <c r="H255" s="73"/>
      <c r="I255" s="52"/>
      <c r="J255" s="52"/>
      <c r="K255" s="52"/>
      <c r="L255" s="52"/>
      <c r="M255" s="52"/>
      <c r="N255" s="52"/>
      <c r="O255" s="52"/>
      <c r="P255" s="52"/>
      <c r="Q255" s="52"/>
      <c r="R255" s="52"/>
      <c r="S255" s="52"/>
      <c r="T255" s="52"/>
      <c r="U255" s="52"/>
      <c r="V255" s="52"/>
      <c r="W255" s="52"/>
      <c r="X255" s="52"/>
      <c r="Y255" s="52"/>
      <c r="Z255" s="52"/>
      <c r="AA255" s="52"/>
      <c r="AB255" s="52"/>
    </row>
    <row r="256" spans="1:28" ht="9.9499999999999993" customHeight="1" thickBot="1" x14ac:dyDescent="0.3">
      <c r="E256"/>
      <c r="F256" s="10"/>
      <c r="G256" s="50"/>
      <c r="H256" s="1"/>
    </row>
    <row r="257" spans="1:28" ht="15.75" customHeight="1" thickBot="1" x14ac:dyDescent="0.3">
      <c r="B257" s="62" t="s">
        <v>1</v>
      </c>
      <c r="C257" s="63"/>
      <c r="D257" s="63"/>
      <c r="E257" s="63"/>
      <c r="F257" s="12" t="s">
        <v>14</v>
      </c>
      <c r="G257" s="2" t="s">
        <v>3</v>
      </c>
      <c r="H257" s="2" t="s">
        <v>4</v>
      </c>
      <c r="I257" s="26"/>
      <c r="J257" s="27">
        <f>ROUND(F258,2)</f>
        <v>0</v>
      </c>
    </row>
    <row r="258" spans="1:28" ht="15.75" thickBot="1" x14ac:dyDescent="0.3">
      <c r="B258" s="41" t="s">
        <v>155</v>
      </c>
      <c r="C258" s="3" t="s">
        <v>13</v>
      </c>
      <c r="D258" s="64" t="s">
        <v>158</v>
      </c>
      <c r="E258" s="65"/>
      <c r="F258" s="24"/>
      <c r="G258" s="3">
        <v>1</v>
      </c>
      <c r="H258" s="5">
        <f>ROUND(J257*G258,2)</f>
        <v>0</v>
      </c>
      <c r="I258" s="28" t="str">
        <f>IF(ISBLANK('Modelo de oferta económica'!F258),"Es necesario completar el precio de esta partida, introduciendo un valor en la celda en naranja","")</f>
        <v>Es necesario completar el precio de esta partida, introduciendo un valor en la celda en naranja</v>
      </c>
    </row>
    <row r="259" spans="1:28" s="54" customFormat="1" ht="25.9" customHeight="1" thickBot="1" x14ac:dyDescent="0.3">
      <c r="A259" s="52"/>
      <c r="B259" s="71" t="s">
        <v>232</v>
      </c>
      <c r="C259" s="72"/>
      <c r="D259" s="72"/>
      <c r="E259" s="72"/>
      <c r="F259" s="72"/>
      <c r="G259" s="72"/>
      <c r="H259" s="73"/>
      <c r="I259" s="52"/>
      <c r="J259" s="52"/>
      <c r="K259" s="52"/>
      <c r="L259" s="52"/>
      <c r="M259" s="52"/>
      <c r="N259" s="52"/>
      <c r="O259" s="52"/>
      <c r="P259" s="52"/>
      <c r="Q259" s="52"/>
      <c r="R259" s="52"/>
      <c r="S259" s="52"/>
      <c r="T259" s="52"/>
      <c r="U259" s="52"/>
      <c r="V259" s="52"/>
      <c r="W259" s="52"/>
      <c r="X259" s="52"/>
      <c r="Y259" s="52"/>
      <c r="Z259" s="52"/>
      <c r="AA259" s="52"/>
      <c r="AB259" s="52"/>
    </row>
    <row r="260" spans="1:28" ht="9.9499999999999993" customHeight="1" thickBot="1" x14ac:dyDescent="0.3">
      <c r="E260"/>
      <c r="F260" s="10"/>
      <c r="G260" s="50"/>
      <c r="H260" s="1"/>
    </row>
    <row r="261" spans="1:28" ht="27" customHeight="1" thickBot="1" x14ac:dyDescent="0.3">
      <c r="B261" s="58" t="s">
        <v>44</v>
      </c>
      <c r="C261" s="59"/>
      <c r="D261" s="60" t="s">
        <v>161</v>
      </c>
      <c r="E261" s="61"/>
      <c r="F261" s="61"/>
      <c r="G261" s="61"/>
      <c r="H261" s="8">
        <f>+H264</f>
        <v>0</v>
      </c>
      <c r="I261" s="25">
        <f xml:space="preserve"> COUNTIF(I264:I266,"Es necesario completar el precio de esta partida, introduciendo un valor en la celda en naranja")</f>
        <v>1</v>
      </c>
    </row>
    <row r="262" spans="1:28" ht="9.9499999999999993" customHeight="1" thickBot="1" x14ac:dyDescent="0.3">
      <c r="E262"/>
      <c r="F262" s="10"/>
      <c r="G262" s="50"/>
      <c r="H262" s="1"/>
    </row>
    <row r="263" spans="1:28" ht="15.75" customHeight="1" thickBot="1" x14ac:dyDescent="0.3">
      <c r="B263" s="62" t="s">
        <v>1</v>
      </c>
      <c r="C263" s="63"/>
      <c r="D263" s="63"/>
      <c r="E263" s="63"/>
      <c r="F263" s="12" t="s">
        <v>14</v>
      </c>
      <c r="G263" s="2" t="s">
        <v>3</v>
      </c>
      <c r="H263" s="2" t="s">
        <v>4</v>
      </c>
      <c r="I263" s="26"/>
      <c r="J263" s="27">
        <f>ROUND(F264,2)</f>
        <v>0</v>
      </c>
    </row>
    <row r="264" spans="1:28" ht="15.75" thickBot="1" x14ac:dyDescent="0.3">
      <c r="B264" s="41" t="s">
        <v>157</v>
      </c>
      <c r="C264" s="3" t="s">
        <v>13</v>
      </c>
      <c r="D264" s="64" t="s">
        <v>163</v>
      </c>
      <c r="E264" s="65"/>
      <c r="F264" s="24"/>
      <c r="G264" s="3">
        <v>1</v>
      </c>
      <c r="H264" s="5">
        <f>ROUND(J263*G264,2)</f>
        <v>0</v>
      </c>
      <c r="I264" s="28" t="str">
        <f>IF(ISBLANK('Modelo de oferta económica'!F264),"Es necesario completar el precio de esta partida, introduciendo un valor en la celda en naranja","")</f>
        <v>Es necesario completar el precio de esta partida, introduciendo un valor en la celda en naranja</v>
      </c>
    </row>
    <row r="265" spans="1:28" s="54" customFormat="1" ht="16.149999999999999" customHeight="1" thickBot="1" x14ac:dyDescent="0.3">
      <c r="A265" s="52"/>
      <c r="B265" s="66" t="s">
        <v>233</v>
      </c>
      <c r="C265" s="67"/>
      <c r="D265" s="67"/>
      <c r="E265" s="67"/>
      <c r="F265" s="67"/>
      <c r="G265" s="67"/>
      <c r="H265" s="68"/>
      <c r="I265" s="52"/>
      <c r="J265" s="52"/>
      <c r="K265" s="52"/>
      <c r="L265" s="52"/>
      <c r="M265" s="52"/>
      <c r="N265" s="52"/>
      <c r="O265" s="52"/>
      <c r="P265" s="52"/>
      <c r="Q265" s="52"/>
      <c r="R265" s="52"/>
      <c r="S265" s="52"/>
      <c r="T265" s="52"/>
      <c r="U265" s="52"/>
      <c r="V265" s="52"/>
      <c r="W265" s="52"/>
      <c r="X265" s="52"/>
      <c r="Y265" s="52"/>
      <c r="Z265" s="52"/>
      <c r="AA265" s="52"/>
      <c r="AB265" s="52"/>
    </row>
    <row r="266" spans="1:28" ht="9.9499999999999993" customHeight="1" thickBot="1" x14ac:dyDescent="0.3">
      <c r="E266"/>
      <c r="F266" s="10"/>
      <c r="G266" s="50"/>
      <c r="H266" s="1"/>
    </row>
    <row r="267" spans="1:28" ht="27" customHeight="1" thickBot="1" x14ac:dyDescent="0.3">
      <c r="B267" s="58" t="s">
        <v>164</v>
      </c>
      <c r="C267" s="59"/>
      <c r="D267" s="60" t="s">
        <v>165</v>
      </c>
      <c r="E267" s="61"/>
      <c r="F267" s="61"/>
      <c r="G267" s="61"/>
      <c r="H267" s="8">
        <f>+H270+H274+H278+H282+H286+H290+H294+H298</f>
        <v>0</v>
      </c>
      <c r="I267" s="25">
        <f xml:space="preserve"> COUNTIF(I270:I272,"Es necesario completar el precio de esta partida, introduciendo un valor en la celda en naranja")</f>
        <v>1</v>
      </c>
    </row>
    <row r="268" spans="1:28" ht="9.9499999999999993" customHeight="1" thickBot="1" x14ac:dyDescent="0.3">
      <c r="E268"/>
      <c r="F268" s="10"/>
      <c r="G268" s="50"/>
      <c r="H268" s="1"/>
    </row>
    <row r="269" spans="1:28" ht="15.75" customHeight="1" thickBot="1" x14ac:dyDescent="0.3">
      <c r="B269" s="62" t="s">
        <v>1</v>
      </c>
      <c r="C269" s="63"/>
      <c r="D269" s="63"/>
      <c r="E269" s="63"/>
      <c r="F269" s="12" t="s">
        <v>2</v>
      </c>
      <c r="G269" s="2" t="s">
        <v>3</v>
      </c>
      <c r="H269" s="2" t="s">
        <v>4</v>
      </c>
      <c r="I269" s="26"/>
      <c r="J269" s="27">
        <f>ROUND(F270,2)</f>
        <v>0</v>
      </c>
    </row>
    <row r="270" spans="1:28" ht="15.75" thickBot="1" x14ac:dyDescent="0.3">
      <c r="B270" s="41" t="s">
        <v>162</v>
      </c>
      <c r="C270" s="3" t="s">
        <v>47</v>
      </c>
      <c r="D270" s="64" t="s">
        <v>167</v>
      </c>
      <c r="E270" s="65"/>
      <c r="F270" s="24"/>
      <c r="G270" s="3">
        <v>69.459999999999994</v>
      </c>
      <c r="H270" s="5">
        <f>ROUND(J269*G270,2)</f>
        <v>0</v>
      </c>
      <c r="I270" s="28" t="str">
        <f>IF(ISBLANK('Modelo de oferta económica'!F270),"Es necesario completar el precio de esta partida, introduciendo un valor en la celda en naranja","")</f>
        <v>Es necesario completar el precio de esta partida, introduciendo un valor en la celda en naranja</v>
      </c>
    </row>
    <row r="271" spans="1:28" s="54" customFormat="1" ht="25.9" customHeight="1" thickBot="1" x14ac:dyDescent="0.3">
      <c r="A271" s="52"/>
      <c r="B271" s="66" t="s">
        <v>234</v>
      </c>
      <c r="C271" s="67"/>
      <c r="D271" s="67"/>
      <c r="E271" s="67"/>
      <c r="F271" s="67"/>
      <c r="G271" s="67"/>
      <c r="H271" s="68"/>
      <c r="I271" s="52"/>
      <c r="J271" s="52"/>
      <c r="K271" s="52"/>
      <c r="L271" s="52"/>
      <c r="M271" s="52"/>
      <c r="N271" s="52"/>
      <c r="O271" s="52"/>
      <c r="P271" s="52"/>
      <c r="Q271" s="52"/>
      <c r="R271" s="52"/>
      <c r="S271" s="52"/>
      <c r="T271" s="52"/>
      <c r="U271" s="52"/>
      <c r="V271" s="52"/>
      <c r="W271" s="52"/>
      <c r="X271" s="52"/>
      <c r="Y271" s="52"/>
      <c r="Z271" s="52"/>
      <c r="AA271" s="52"/>
      <c r="AB271" s="52"/>
    </row>
    <row r="272" spans="1:28" ht="9.9499999999999993" customHeight="1" thickBot="1" x14ac:dyDescent="0.3">
      <c r="E272"/>
      <c r="F272" s="10"/>
      <c r="G272" s="50"/>
      <c r="H272" s="1"/>
    </row>
    <row r="273" spans="1:28" ht="15.75" customHeight="1" thickBot="1" x14ac:dyDescent="0.3">
      <c r="B273" s="62" t="s">
        <v>1</v>
      </c>
      <c r="C273" s="63"/>
      <c r="D273" s="63"/>
      <c r="E273" s="63"/>
      <c r="F273" s="12" t="s">
        <v>2</v>
      </c>
      <c r="G273" s="2" t="s">
        <v>3</v>
      </c>
      <c r="H273" s="2" t="s">
        <v>4</v>
      </c>
      <c r="I273" s="26"/>
      <c r="J273" s="27">
        <f>ROUND(F274,2)</f>
        <v>0</v>
      </c>
    </row>
    <row r="274" spans="1:28" ht="15.75" thickBot="1" x14ac:dyDescent="0.3">
      <c r="B274" s="41" t="s">
        <v>166</v>
      </c>
      <c r="C274" s="3" t="s">
        <v>6</v>
      </c>
      <c r="D274" s="64" t="s">
        <v>169</v>
      </c>
      <c r="E274" s="65"/>
      <c r="F274" s="24"/>
      <c r="G274" s="3">
        <v>2</v>
      </c>
      <c r="H274" s="5">
        <f>ROUND(J273*G274,2)</f>
        <v>0</v>
      </c>
      <c r="I274" s="28" t="str">
        <f>IF(ISBLANK('Modelo de oferta económica'!F274),"Es necesario completar el precio de esta partida, introduciendo un valor en la celda en naranja","")</f>
        <v>Es necesario completar el precio de esta partida, introduciendo un valor en la celda en naranja</v>
      </c>
    </row>
    <row r="275" spans="1:28" s="54" customFormat="1" ht="16.149999999999999" customHeight="1" thickBot="1" x14ac:dyDescent="0.3">
      <c r="A275" s="52"/>
      <c r="B275" s="66" t="s">
        <v>235</v>
      </c>
      <c r="C275" s="67"/>
      <c r="D275" s="67"/>
      <c r="E275" s="67"/>
      <c r="F275" s="67"/>
      <c r="G275" s="67"/>
      <c r="H275" s="68"/>
      <c r="I275" s="52"/>
      <c r="J275" s="52"/>
      <c r="K275" s="52"/>
      <c r="L275" s="52"/>
      <c r="M275" s="52"/>
      <c r="N275" s="52"/>
      <c r="O275" s="52"/>
      <c r="P275" s="52"/>
      <c r="Q275" s="52"/>
      <c r="R275" s="52"/>
      <c r="S275" s="52"/>
      <c r="T275" s="52"/>
      <c r="U275" s="52"/>
      <c r="V275" s="52"/>
      <c r="W275" s="52"/>
      <c r="X275" s="52"/>
      <c r="Y275" s="52"/>
      <c r="Z275" s="52"/>
      <c r="AA275" s="52"/>
      <c r="AB275" s="52"/>
    </row>
    <row r="276" spans="1:28" ht="9.9499999999999993" customHeight="1" thickBot="1" x14ac:dyDescent="0.3">
      <c r="E276"/>
      <c r="F276" s="10"/>
      <c r="G276" s="50"/>
      <c r="H276" s="1"/>
    </row>
    <row r="277" spans="1:28" ht="15.75" customHeight="1" thickBot="1" x14ac:dyDescent="0.3">
      <c r="B277" s="62" t="s">
        <v>1</v>
      </c>
      <c r="C277" s="63"/>
      <c r="D277" s="63"/>
      <c r="E277" s="63"/>
      <c r="F277" s="12" t="s">
        <v>2</v>
      </c>
      <c r="G277" s="2" t="s">
        <v>3</v>
      </c>
      <c r="H277" s="2" t="s">
        <v>4</v>
      </c>
      <c r="I277" s="26"/>
      <c r="J277" s="27">
        <f>ROUND(F278,2)</f>
        <v>0</v>
      </c>
    </row>
    <row r="278" spans="1:28" ht="15.75" thickBot="1" x14ac:dyDescent="0.3">
      <c r="B278" s="41" t="s">
        <v>168</v>
      </c>
      <c r="C278" s="3" t="s">
        <v>47</v>
      </c>
      <c r="D278" s="64" t="s">
        <v>171</v>
      </c>
      <c r="E278" s="65"/>
      <c r="F278" s="24"/>
      <c r="G278" s="47">
        <v>70.599999999999994</v>
      </c>
      <c r="H278" s="5">
        <f>ROUND(J277*G278,2)</f>
        <v>0</v>
      </c>
      <c r="I278" s="28" t="str">
        <f>IF(ISBLANK('Modelo de oferta económica'!F278),"Es necesario completar el precio de esta partida, introduciendo un valor en la celda en naranja","")</f>
        <v>Es necesario completar el precio de esta partida, introduciendo un valor en la celda en naranja</v>
      </c>
    </row>
    <row r="279" spans="1:28" s="54" customFormat="1" ht="37.9" customHeight="1" thickBot="1" x14ac:dyDescent="0.3">
      <c r="A279" s="52"/>
      <c r="B279" s="66" t="s">
        <v>236</v>
      </c>
      <c r="C279" s="67"/>
      <c r="D279" s="67"/>
      <c r="E279" s="67"/>
      <c r="F279" s="67"/>
      <c r="G279" s="67"/>
      <c r="H279" s="68"/>
      <c r="I279" s="52"/>
      <c r="J279" s="52"/>
      <c r="K279" s="52"/>
      <c r="L279" s="52"/>
      <c r="M279" s="52"/>
      <c r="N279" s="52"/>
      <c r="O279" s="52"/>
      <c r="P279" s="52"/>
      <c r="Q279" s="52"/>
      <c r="R279" s="52"/>
      <c r="S279" s="52"/>
      <c r="T279" s="52"/>
      <c r="U279" s="52"/>
      <c r="V279" s="52"/>
      <c r="W279" s="52"/>
      <c r="X279" s="52"/>
      <c r="Y279" s="52"/>
      <c r="Z279" s="52"/>
      <c r="AA279" s="52"/>
      <c r="AB279" s="52"/>
    </row>
    <row r="280" spans="1:28" ht="9.9499999999999993" customHeight="1" thickBot="1" x14ac:dyDescent="0.3">
      <c r="E280"/>
      <c r="F280" s="10"/>
      <c r="G280" s="50"/>
      <c r="H280" s="1"/>
    </row>
    <row r="281" spans="1:28" ht="15.75" customHeight="1" thickBot="1" x14ac:dyDescent="0.3">
      <c r="B281" s="62" t="s">
        <v>1</v>
      </c>
      <c r="C281" s="63"/>
      <c r="D281" s="63"/>
      <c r="E281" s="63"/>
      <c r="F281" s="12" t="s">
        <v>2</v>
      </c>
      <c r="G281" s="2" t="s">
        <v>3</v>
      </c>
      <c r="H281" s="2" t="s">
        <v>4</v>
      </c>
      <c r="I281" s="26"/>
      <c r="J281" s="27">
        <f>ROUND(F282,2)</f>
        <v>0</v>
      </c>
    </row>
    <row r="282" spans="1:28" ht="15.75" thickBot="1" x14ac:dyDescent="0.3">
      <c r="B282" s="41" t="s">
        <v>170</v>
      </c>
      <c r="C282" s="3" t="s">
        <v>6</v>
      </c>
      <c r="D282" s="64" t="s">
        <v>173</v>
      </c>
      <c r="E282" s="65"/>
      <c r="F282" s="24"/>
      <c r="G282" s="47">
        <v>2</v>
      </c>
      <c r="H282" s="5">
        <f>ROUND(J281*G282,2)</f>
        <v>0</v>
      </c>
      <c r="I282" s="28" t="str">
        <f>IF(ISBLANK('Modelo de oferta económica'!F282),"Es necesario completar el precio de esta partida, introduciendo un valor en la celda en naranja","")</f>
        <v>Es necesario completar el precio de esta partida, introduciendo un valor en la celda en naranja</v>
      </c>
    </row>
    <row r="283" spans="1:28" s="54" customFormat="1" ht="25.9" customHeight="1" thickBot="1" x14ac:dyDescent="0.3">
      <c r="A283" s="52"/>
      <c r="B283" s="66" t="s">
        <v>237</v>
      </c>
      <c r="C283" s="67"/>
      <c r="D283" s="67"/>
      <c r="E283" s="67"/>
      <c r="F283" s="67"/>
      <c r="G283" s="67"/>
      <c r="H283" s="68"/>
      <c r="I283" s="52"/>
      <c r="J283" s="52"/>
      <c r="K283" s="52"/>
      <c r="L283" s="52"/>
      <c r="M283" s="52"/>
      <c r="N283" s="52"/>
      <c r="O283" s="52"/>
      <c r="P283" s="52"/>
      <c r="Q283" s="52"/>
      <c r="R283" s="52"/>
      <c r="S283" s="52"/>
      <c r="T283" s="52"/>
      <c r="U283" s="52"/>
      <c r="V283" s="52"/>
      <c r="W283" s="52"/>
      <c r="X283" s="52"/>
      <c r="Y283" s="52"/>
      <c r="Z283" s="52"/>
      <c r="AA283" s="52"/>
      <c r="AB283" s="52"/>
    </row>
    <row r="284" spans="1:28" ht="9.9499999999999993" customHeight="1" thickBot="1" x14ac:dyDescent="0.3">
      <c r="E284"/>
      <c r="F284" s="10"/>
      <c r="G284" s="50"/>
      <c r="H284" s="1"/>
    </row>
    <row r="285" spans="1:28" ht="15.75" customHeight="1" thickBot="1" x14ac:dyDescent="0.3">
      <c r="B285" s="62" t="s">
        <v>1</v>
      </c>
      <c r="C285" s="63"/>
      <c r="D285" s="63"/>
      <c r="E285" s="63"/>
      <c r="F285" s="12" t="s">
        <v>2</v>
      </c>
      <c r="G285" s="2" t="s">
        <v>3</v>
      </c>
      <c r="H285" s="2" t="s">
        <v>4</v>
      </c>
      <c r="I285" s="26"/>
      <c r="J285" s="27">
        <f>ROUND(F286,2)</f>
        <v>0</v>
      </c>
    </row>
    <row r="286" spans="1:28" ht="15.75" thickBot="1" x14ac:dyDescent="0.3">
      <c r="B286" s="41" t="s">
        <v>172</v>
      </c>
      <c r="C286" s="3" t="s">
        <v>47</v>
      </c>
      <c r="D286" s="64" t="s">
        <v>177</v>
      </c>
      <c r="E286" s="65"/>
      <c r="F286" s="24"/>
      <c r="G286" s="47">
        <v>70.599999999999994</v>
      </c>
      <c r="H286" s="5">
        <f>ROUND(J285*G286,2)</f>
        <v>0</v>
      </c>
      <c r="I286" s="28" t="str">
        <f>IF(ISBLANK('Modelo de oferta económica'!F286),"Es necesario completar el precio de esta partida, introduciendo un valor en la celda en naranja","")</f>
        <v>Es necesario completar el precio de esta partida, introduciendo un valor en la celda en naranja</v>
      </c>
    </row>
    <row r="287" spans="1:28" s="54" customFormat="1" ht="25.9" customHeight="1" thickBot="1" x14ac:dyDescent="0.3">
      <c r="A287" s="52"/>
      <c r="B287" s="66" t="s">
        <v>238</v>
      </c>
      <c r="C287" s="67"/>
      <c r="D287" s="67"/>
      <c r="E287" s="67"/>
      <c r="F287" s="67"/>
      <c r="G287" s="67"/>
      <c r="H287" s="68"/>
      <c r="I287" s="52"/>
      <c r="J287" s="52"/>
      <c r="K287" s="52"/>
      <c r="L287" s="52"/>
      <c r="M287" s="52"/>
      <c r="N287" s="52"/>
      <c r="O287" s="52"/>
      <c r="P287" s="52"/>
      <c r="Q287" s="52"/>
      <c r="R287" s="52"/>
      <c r="S287" s="52"/>
      <c r="T287" s="52"/>
      <c r="U287" s="52"/>
      <c r="V287" s="52"/>
      <c r="W287" s="52"/>
      <c r="X287" s="52"/>
      <c r="Y287" s="52"/>
      <c r="Z287" s="52"/>
      <c r="AA287" s="52"/>
      <c r="AB287" s="52"/>
    </row>
    <row r="288" spans="1:28" ht="9.9499999999999993" customHeight="1" thickBot="1" x14ac:dyDescent="0.3">
      <c r="E288"/>
      <c r="F288" s="10"/>
      <c r="G288" s="50"/>
      <c r="H288" s="1"/>
    </row>
    <row r="289" spans="1:28" ht="15.75" customHeight="1" thickBot="1" x14ac:dyDescent="0.3">
      <c r="B289" s="62" t="s">
        <v>1</v>
      </c>
      <c r="C289" s="63"/>
      <c r="D289" s="63"/>
      <c r="E289" s="63"/>
      <c r="F289" s="12" t="s">
        <v>2</v>
      </c>
      <c r="G289" s="2" t="s">
        <v>3</v>
      </c>
      <c r="H289" s="2" t="s">
        <v>4</v>
      </c>
      <c r="I289" s="26"/>
      <c r="J289" s="27">
        <f>ROUND(F290,2)</f>
        <v>0</v>
      </c>
    </row>
    <row r="290" spans="1:28" ht="15.75" thickBot="1" x14ac:dyDescent="0.3">
      <c r="B290" s="41" t="s">
        <v>174</v>
      </c>
      <c r="C290" s="3" t="s">
        <v>6</v>
      </c>
      <c r="D290" s="64" t="s">
        <v>176</v>
      </c>
      <c r="E290" s="65"/>
      <c r="F290" s="24"/>
      <c r="G290" s="3">
        <v>2</v>
      </c>
      <c r="H290" s="5">
        <f>ROUND(J289*G290,2)</f>
        <v>0</v>
      </c>
      <c r="I290" s="28" t="str">
        <f>IF(ISBLANK('Modelo de oferta económica'!F290),"Es necesario completar el precio de esta partida, introduciendo un valor en la celda en naranja","")</f>
        <v>Es necesario completar el precio de esta partida, introduciendo un valor en la celda en naranja</v>
      </c>
    </row>
    <row r="291" spans="1:28" s="54" customFormat="1" ht="25.9" customHeight="1" thickBot="1" x14ac:dyDescent="0.3">
      <c r="A291" s="52"/>
      <c r="B291" s="66" t="s">
        <v>239</v>
      </c>
      <c r="C291" s="67"/>
      <c r="D291" s="67"/>
      <c r="E291" s="67"/>
      <c r="F291" s="67"/>
      <c r="G291" s="67"/>
      <c r="H291" s="68"/>
      <c r="I291" s="52"/>
      <c r="J291" s="52"/>
      <c r="K291" s="52"/>
      <c r="L291" s="52"/>
      <c r="M291" s="52"/>
      <c r="N291" s="52"/>
      <c r="O291" s="52"/>
      <c r="P291" s="52"/>
      <c r="Q291" s="52"/>
      <c r="R291" s="52"/>
      <c r="S291" s="52"/>
      <c r="T291" s="52"/>
      <c r="U291" s="52"/>
      <c r="V291" s="52"/>
      <c r="W291" s="52"/>
      <c r="X291" s="52"/>
      <c r="Y291" s="52"/>
      <c r="Z291" s="52"/>
      <c r="AA291" s="52"/>
      <c r="AB291" s="52"/>
    </row>
    <row r="292" spans="1:28" ht="9.9499999999999993" customHeight="1" thickBot="1" x14ac:dyDescent="0.3">
      <c r="E292"/>
      <c r="F292" s="10"/>
      <c r="G292" s="50"/>
      <c r="H292" s="1"/>
    </row>
    <row r="293" spans="1:28" ht="15.75" customHeight="1" thickBot="1" x14ac:dyDescent="0.3">
      <c r="B293" s="62" t="s">
        <v>1</v>
      </c>
      <c r="C293" s="63"/>
      <c r="D293" s="63"/>
      <c r="E293" s="63"/>
      <c r="F293" s="12" t="s">
        <v>2</v>
      </c>
      <c r="G293" s="2" t="s">
        <v>3</v>
      </c>
      <c r="H293" s="2" t="s">
        <v>4</v>
      </c>
      <c r="I293" s="26"/>
      <c r="J293" s="27">
        <f>ROUND(F294,2)</f>
        <v>0</v>
      </c>
    </row>
    <row r="294" spans="1:28" ht="15.75" thickBot="1" x14ac:dyDescent="0.3">
      <c r="B294" s="41" t="s">
        <v>175</v>
      </c>
      <c r="C294" s="3" t="s">
        <v>57</v>
      </c>
      <c r="D294" s="64" t="s">
        <v>179</v>
      </c>
      <c r="E294" s="65"/>
      <c r="F294" s="24"/>
      <c r="G294" s="51">
        <v>32390</v>
      </c>
      <c r="H294" s="5">
        <f>ROUND(J293*G294,2)</f>
        <v>0</v>
      </c>
      <c r="I294" s="28" t="str">
        <f>IF(ISBLANK('Modelo de oferta económica'!F294),"Es necesario completar el precio de esta partida, introduciendo un valor en la celda en naranja","")</f>
        <v>Es necesario completar el precio de esta partida, introduciendo un valor en la celda en naranja</v>
      </c>
    </row>
    <row r="295" spans="1:28" s="54" customFormat="1" ht="16.149999999999999" customHeight="1" thickBot="1" x14ac:dyDescent="0.3">
      <c r="A295" s="52"/>
      <c r="B295" s="66" t="s">
        <v>240</v>
      </c>
      <c r="C295" s="67"/>
      <c r="D295" s="67"/>
      <c r="E295" s="67"/>
      <c r="F295" s="67"/>
      <c r="G295" s="67"/>
      <c r="H295" s="68"/>
      <c r="I295" s="52"/>
      <c r="J295" s="52"/>
      <c r="K295" s="52"/>
      <c r="L295" s="52"/>
      <c r="M295" s="52"/>
      <c r="N295" s="52"/>
      <c r="O295" s="52"/>
      <c r="P295" s="52"/>
      <c r="Q295" s="52"/>
      <c r="R295" s="52"/>
      <c r="S295" s="52"/>
      <c r="T295" s="52"/>
      <c r="U295" s="52"/>
      <c r="V295" s="52"/>
      <c r="W295" s="52"/>
      <c r="X295" s="52"/>
      <c r="Y295" s="52"/>
      <c r="Z295" s="52"/>
      <c r="AA295" s="52"/>
      <c r="AB295" s="52"/>
    </row>
    <row r="296" spans="1:28" ht="9.9499999999999993" customHeight="1" thickBot="1" x14ac:dyDescent="0.3">
      <c r="E296"/>
      <c r="F296" s="10"/>
      <c r="G296" s="50"/>
      <c r="H296" s="1"/>
    </row>
    <row r="297" spans="1:28" ht="15.75" customHeight="1" thickBot="1" x14ac:dyDescent="0.3">
      <c r="B297" s="62" t="s">
        <v>1</v>
      </c>
      <c r="C297" s="63"/>
      <c r="D297" s="63"/>
      <c r="E297" s="63"/>
      <c r="F297" s="12" t="s">
        <v>2</v>
      </c>
      <c r="G297" s="2" t="s">
        <v>3</v>
      </c>
      <c r="H297" s="2" t="s">
        <v>4</v>
      </c>
      <c r="I297" s="26"/>
      <c r="J297" s="27">
        <f>ROUND(F298,2)</f>
        <v>0</v>
      </c>
    </row>
    <row r="298" spans="1:28" ht="15.75" thickBot="1" x14ac:dyDescent="0.3">
      <c r="B298" s="41" t="s">
        <v>178</v>
      </c>
      <c r="C298" s="3" t="s">
        <v>57</v>
      </c>
      <c r="D298" s="64" t="s">
        <v>181</v>
      </c>
      <c r="E298" s="65"/>
      <c r="F298" s="24"/>
      <c r="G298" s="51">
        <v>9855</v>
      </c>
      <c r="H298" s="5">
        <f>ROUND(J297*G298,2)</f>
        <v>0</v>
      </c>
      <c r="I298" s="28" t="str">
        <f>IF(ISBLANK('Modelo de oferta económica'!F298),"Es necesario completar el precio de esta partida, introduciendo un valor en la celda en naranja","")</f>
        <v>Es necesario completar el precio de esta partida, introduciendo un valor en la celda en naranja</v>
      </c>
    </row>
    <row r="299" spans="1:28" s="54" customFormat="1" ht="16.149999999999999" customHeight="1" thickBot="1" x14ac:dyDescent="0.3">
      <c r="A299" s="52"/>
      <c r="B299" s="66" t="s">
        <v>241</v>
      </c>
      <c r="C299" s="67"/>
      <c r="D299" s="67"/>
      <c r="E299" s="67"/>
      <c r="F299" s="67"/>
      <c r="G299" s="67"/>
      <c r="H299" s="68"/>
      <c r="I299" s="52"/>
      <c r="J299" s="52"/>
      <c r="K299" s="52"/>
      <c r="L299" s="52"/>
      <c r="M299" s="52"/>
      <c r="N299" s="52"/>
      <c r="O299" s="52"/>
      <c r="P299" s="52"/>
      <c r="Q299" s="52"/>
      <c r="R299" s="52"/>
      <c r="S299" s="52"/>
      <c r="T299" s="52"/>
      <c r="U299" s="52"/>
      <c r="V299" s="52"/>
      <c r="W299" s="52"/>
      <c r="X299" s="52"/>
      <c r="Y299" s="52"/>
      <c r="Z299" s="52"/>
      <c r="AA299" s="52"/>
      <c r="AB299" s="52"/>
    </row>
    <row r="300" spans="1:28" ht="9.9499999999999993" customHeight="1" thickBot="1" x14ac:dyDescent="0.3">
      <c r="E300"/>
      <c r="F300" s="10"/>
      <c r="G300" s="50"/>
      <c r="H300" s="1"/>
    </row>
    <row r="301" spans="1:28" ht="27" customHeight="1" thickBot="1" x14ac:dyDescent="0.3">
      <c r="B301" s="58" t="s">
        <v>182</v>
      </c>
      <c r="C301" s="59"/>
      <c r="D301" s="60" t="s">
        <v>10</v>
      </c>
      <c r="E301" s="61"/>
      <c r="F301" s="61"/>
      <c r="G301" s="61"/>
      <c r="H301" s="8">
        <f>+H304</f>
        <v>0</v>
      </c>
      <c r="I301" s="25">
        <f xml:space="preserve"> COUNTIF(I304:I306,"Es necesario completar el precio de esta partida, introduciendo un valor en la celda en naranja")</f>
        <v>1</v>
      </c>
    </row>
    <row r="302" spans="1:28" ht="9.9499999999999993" customHeight="1" thickBot="1" x14ac:dyDescent="0.3">
      <c r="E302"/>
      <c r="F302" s="10"/>
      <c r="G302" s="50"/>
      <c r="H302" s="1"/>
    </row>
    <row r="303" spans="1:28" ht="15.75" customHeight="1" thickBot="1" x14ac:dyDescent="0.3">
      <c r="B303" s="62" t="s">
        <v>1</v>
      </c>
      <c r="C303" s="63"/>
      <c r="D303" s="63"/>
      <c r="E303" s="63"/>
      <c r="F303" s="12" t="s">
        <v>14</v>
      </c>
      <c r="G303" s="2" t="s">
        <v>3</v>
      </c>
      <c r="H303" s="2" t="s">
        <v>4</v>
      </c>
      <c r="I303" s="26"/>
      <c r="J303" s="27">
        <f>ROUND(F304,2)</f>
        <v>0</v>
      </c>
    </row>
    <row r="304" spans="1:28" ht="15.75" thickBot="1" x14ac:dyDescent="0.3">
      <c r="B304" s="41" t="s">
        <v>180</v>
      </c>
      <c r="C304" s="3" t="s">
        <v>13</v>
      </c>
      <c r="D304" s="64" t="s">
        <v>183</v>
      </c>
      <c r="E304" s="65"/>
      <c r="F304" s="24"/>
      <c r="G304" s="3">
        <v>1</v>
      </c>
      <c r="H304" s="5">
        <f>ROUND(J303*G304,2)</f>
        <v>0</v>
      </c>
      <c r="I304" s="28" t="str">
        <f>IF(ISBLANK('Modelo de oferta económica'!F304),"Es necesario completar el precio de esta partida, introduciendo un valor en la celda en naranja","")</f>
        <v>Es necesario completar el precio de esta partida, introduciendo un valor en la celda en naranja</v>
      </c>
    </row>
    <row r="305" spans="1:28" s="54" customFormat="1" ht="16.149999999999999" customHeight="1" thickBot="1" x14ac:dyDescent="0.3">
      <c r="A305" s="52"/>
      <c r="B305" s="66" t="s">
        <v>242</v>
      </c>
      <c r="C305" s="67"/>
      <c r="D305" s="67"/>
      <c r="E305" s="67"/>
      <c r="F305" s="67"/>
      <c r="G305" s="67"/>
      <c r="H305" s="68"/>
      <c r="I305" s="52"/>
      <c r="J305" s="52"/>
      <c r="K305" s="52"/>
      <c r="L305" s="52"/>
      <c r="M305" s="52"/>
      <c r="N305" s="52"/>
      <c r="O305" s="52"/>
      <c r="P305" s="52"/>
      <c r="Q305" s="52"/>
      <c r="R305" s="52"/>
      <c r="S305" s="52"/>
      <c r="T305" s="52"/>
      <c r="U305" s="52"/>
      <c r="V305" s="52"/>
      <c r="W305" s="52"/>
      <c r="X305" s="52"/>
      <c r="Y305" s="52"/>
      <c r="Z305" s="52"/>
      <c r="AA305" s="52"/>
      <c r="AB305" s="52"/>
    </row>
    <row r="306" spans="1:28" s="9" customFormat="1" x14ac:dyDescent="0.25">
      <c r="G306" s="49"/>
    </row>
    <row r="307" spans="1:28" s="9" customFormat="1" x14ac:dyDescent="0.25">
      <c r="G307" s="49"/>
    </row>
    <row r="308" spans="1:28" s="9" customFormat="1" x14ac:dyDescent="0.25">
      <c r="G308" s="49"/>
    </row>
    <row r="309" spans="1:28" s="9" customFormat="1" x14ac:dyDescent="0.25">
      <c r="G309" s="49"/>
    </row>
    <row r="310" spans="1:28" s="9" customFormat="1" x14ac:dyDescent="0.25">
      <c r="G310" s="49"/>
    </row>
    <row r="311" spans="1:28" s="9" customFormat="1" x14ac:dyDescent="0.25">
      <c r="G311" s="49"/>
    </row>
    <row r="312" spans="1:28" s="9" customFormat="1" x14ac:dyDescent="0.25">
      <c r="G312" s="49"/>
    </row>
    <row r="313" spans="1:28" s="9" customFormat="1" x14ac:dyDescent="0.25">
      <c r="G313" s="49"/>
    </row>
    <row r="314" spans="1:28" s="9" customFormat="1" x14ac:dyDescent="0.25">
      <c r="G314" s="49"/>
    </row>
    <row r="315" spans="1:28" s="9" customFormat="1" x14ac:dyDescent="0.25">
      <c r="G315" s="49"/>
    </row>
    <row r="316" spans="1:28" s="9" customFormat="1" x14ac:dyDescent="0.25">
      <c r="G316" s="49"/>
    </row>
    <row r="317" spans="1:28" s="9" customFormat="1" x14ac:dyDescent="0.25">
      <c r="G317" s="49"/>
    </row>
    <row r="318" spans="1:28" s="9" customFormat="1" x14ac:dyDescent="0.25">
      <c r="G318" s="49"/>
    </row>
    <row r="319" spans="1:28" s="9" customFormat="1" x14ac:dyDescent="0.25">
      <c r="G319" s="49"/>
    </row>
    <row r="320" spans="1:28" s="9" customFormat="1" x14ac:dyDescent="0.25">
      <c r="G320" s="49"/>
    </row>
    <row r="321" spans="7:7" s="9" customFormat="1" x14ac:dyDescent="0.25">
      <c r="G321" s="49"/>
    </row>
    <row r="322" spans="7:7" s="9" customFormat="1" x14ac:dyDescent="0.25">
      <c r="G322" s="49"/>
    </row>
    <row r="323" spans="7:7" s="9" customFormat="1" x14ac:dyDescent="0.25">
      <c r="G323" s="49"/>
    </row>
    <row r="324" spans="7:7" s="9" customFormat="1" x14ac:dyDescent="0.25">
      <c r="G324" s="49"/>
    </row>
    <row r="325" spans="7:7" s="9" customFormat="1" x14ac:dyDescent="0.25">
      <c r="G325" s="49"/>
    </row>
    <row r="326" spans="7:7" s="9" customFormat="1" x14ac:dyDescent="0.25">
      <c r="G326" s="49"/>
    </row>
    <row r="327" spans="7:7" s="9" customFormat="1" x14ac:dyDescent="0.25">
      <c r="G327" s="49"/>
    </row>
    <row r="328" spans="7:7" s="9" customFormat="1" x14ac:dyDescent="0.25">
      <c r="G328" s="49"/>
    </row>
    <row r="329" spans="7:7" s="9" customFormat="1" x14ac:dyDescent="0.25">
      <c r="G329" s="49"/>
    </row>
    <row r="330" spans="7:7" s="9" customFormat="1" x14ac:dyDescent="0.25">
      <c r="G330" s="49"/>
    </row>
    <row r="331" spans="7:7" s="9" customFormat="1" x14ac:dyDescent="0.25">
      <c r="G331" s="49"/>
    </row>
    <row r="332" spans="7:7" s="9" customFormat="1" x14ac:dyDescent="0.25">
      <c r="G332" s="49"/>
    </row>
    <row r="333" spans="7:7" s="9" customFormat="1" x14ac:dyDescent="0.25">
      <c r="G333" s="49"/>
    </row>
    <row r="334" spans="7:7" s="9" customFormat="1" x14ac:dyDescent="0.25">
      <c r="G334" s="49"/>
    </row>
    <row r="335" spans="7:7" s="9" customFormat="1" x14ac:dyDescent="0.25">
      <c r="G335" s="49"/>
    </row>
    <row r="336" spans="7:7" s="9" customFormat="1" x14ac:dyDescent="0.25">
      <c r="G336" s="49"/>
    </row>
    <row r="337" spans="7:7" s="9" customFormat="1" x14ac:dyDescent="0.25">
      <c r="G337" s="49"/>
    </row>
    <row r="338" spans="7:7" s="9" customFormat="1" x14ac:dyDescent="0.25">
      <c r="G338" s="49"/>
    </row>
    <row r="339" spans="7:7" s="9" customFormat="1" x14ac:dyDescent="0.25">
      <c r="G339" s="49"/>
    </row>
    <row r="340" spans="7:7" s="9" customFormat="1" x14ac:dyDescent="0.25">
      <c r="G340" s="49"/>
    </row>
    <row r="341" spans="7:7" s="9" customFormat="1" x14ac:dyDescent="0.25">
      <c r="G341" s="49"/>
    </row>
    <row r="342" spans="7:7" s="9" customFormat="1" x14ac:dyDescent="0.25">
      <c r="G342" s="49"/>
    </row>
    <row r="343" spans="7:7" s="9" customFormat="1" x14ac:dyDescent="0.25">
      <c r="G343" s="49"/>
    </row>
    <row r="344" spans="7:7" s="9" customFormat="1" x14ac:dyDescent="0.25">
      <c r="G344" s="49"/>
    </row>
    <row r="345" spans="7:7" s="9" customFormat="1" x14ac:dyDescent="0.25">
      <c r="G345" s="49"/>
    </row>
    <row r="346" spans="7:7" s="9" customFormat="1" x14ac:dyDescent="0.25">
      <c r="G346" s="49"/>
    </row>
    <row r="347" spans="7:7" s="9" customFormat="1" x14ac:dyDescent="0.25">
      <c r="G347" s="49"/>
    </row>
    <row r="348" spans="7:7" s="9" customFormat="1" x14ac:dyDescent="0.25">
      <c r="G348" s="49"/>
    </row>
    <row r="349" spans="7:7" s="9" customFormat="1" x14ac:dyDescent="0.25">
      <c r="G349" s="49"/>
    </row>
    <row r="350" spans="7:7" s="9" customFormat="1" x14ac:dyDescent="0.25">
      <c r="G350" s="49"/>
    </row>
    <row r="351" spans="7:7" s="9" customFormat="1" x14ac:dyDescent="0.25">
      <c r="G351" s="49"/>
    </row>
    <row r="352" spans="7:7" s="9" customFormat="1" x14ac:dyDescent="0.25">
      <c r="G352" s="49"/>
    </row>
    <row r="353" spans="7:7" s="9" customFormat="1" x14ac:dyDescent="0.25">
      <c r="G353" s="49"/>
    </row>
    <row r="354" spans="7:7" s="9" customFormat="1" x14ac:dyDescent="0.25">
      <c r="G354" s="49"/>
    </row>
    <row r="355" spans="7:7" s="9" customFormat="1" x14ac:dyDescent="0.25">
      <c r="G355" s="49"/>
    </row>
    <row r="356" spans="7:7" s="9" customFormat="1" x14ac:dyDescent="0.25">
      <c r="G356" s="49"/>
    </row>
    <row r="357" spans="7:7" s="9" customFormat="1" x14ac:dyDescent="0.25">
      <c r="G357" s="49"/>
    </row>
    <row r="358" spans="7:7" s="9" customFormat="1" x14ac:dyDescent="0.25">
      <c r="G358" s="49"/>
    </row>
    <row r="359" spans="7:7" s="9" customFormat="1" x14ac:dyDescent="0.25">
      <c r="G359" s="49"/>
    </row>
    <row r="360" spans="7:7" s="9" customFormat="1" x14ac:dyDescent="0.25">
      <c r="G360" s="49"/>
    </row>
    <row r="361" spans="7:7" s="9" customFormat="1" x14ac:dyDescent="0.25">
      <c r="G361" s="49"/>
    </row>
    <row r="362" spans="7:7" s="9" customFormat="1" x14ac:dyDescent="0.25">
      <c r="G362" s="49"/>
    </row>
    <row r="363" spans="7:7" s="9" customFormat="1" x14ac:dyDescent="0.25">
      <c r="G363" s="49"/>
    </row>
    <row r="364" spans="7:7" s="9" customFormat="1" x14ac:dyDescent="0.25">
      <c r="G364" s="49"/>
    </row>
    <row r="365" spans="7:7" s="9" customFormat="1" x14ac:dyDescent="0.25">
      <c r="G365" s="49"/>
    </row>
    <row r="366" spans="7:7" s="9" customFormat="1" x14ac:dyDescent="0.25">
      <c r="G366" s="49"/>
    </row>
    <row r="367" spans="7:7" s="9" customFormat="1" x14ac:dyDescent="0.25">
      <c r="G367" s="49"/>
    </row>
    <row r="368" spans="7:7" s="9" customFormat="1" x14ac:dyDescent="0.25">
      <c r="G368" s="49"/>
    </row>
    <row r="369" spans="7:7" s="9" customFormat="1" x14ac:dyDescent="0.25">
      <c r="G369" s="49"/>
    </row>
    <row r="370" spans="7:7" s="9" customFormat="1" x14ac:dyDescent="0.25">
      <c r="G370" s="49"/>
    </row>
    <row r="371" spans="7:7" s="9" customFormat="1" x14ac:dyDescent="0.25">
      <c r="G371" s="49"/>
    </row>
    <row r="372" spans="7:7" s="9" customFormat="1" x14ac:dyDescent="0.25">
      <c r="G372" s="49"/>
    </row>
    <row r="373" spans="7:7" s="9" customFormat="1" x14ac:dyDescent="0.25">
      <c r="G373" s="49"/>
    </row>
    <row r="374" spans="7:7" s="9" customFormat="1" x14ac:dyDescent="0.25">
      <c r="G374" s="49"/>
    </row>
    <row r="375" spans="7:7" s="9" customFormat="1" x14ac:dyDescent="0.25">
      <c r="G375" s="49"/>
    </row>
    <row r="376" spans="7:7" s="9" customFormat="1" x14ac:dyDescent="0.25">
      <c r="G376" s="49"/>
    </row>
    <row r="377" spans="7:7" s="9" customFormat="1" x14ac:dyDescent="0.25">
      <c r="G377" s="49"/>
    </row>
    <row r="378" spans="7:7" s="9" customFormat="1" x14ac:dyDescent="0.25">
      <c r="G378" s="49"/>
    </row>
    <row r="379" spans="7:7" s="9" customFormat="1" x14ac:dyDescent="0.25">
      <c r="G379" s="49"/>
    </row>
    <row r="380" spans="7:7" s="9" customFormat="1" x14ac:dyDescent="0.25">
      <c r="G380" s="49"/>
    </row>
    <row r="381" spans="7:7" s="9" customFormat="1" x14ac:dyDescent="0.25">
      <c r="G381" s="49"/>
    </row>
    <row r="382" spans="7:7" s="9" customFormat="1" x14ac:dyDescent="0.25">
      <c r="G382" s="49"/>
    </row>
    <row r="383" spans="7:7" s="9" customFormat="1" x14ac:dyDescent="0.25">
      <c r="G383" s="49"/>
    </row>
    <row r="384" spans="7:7" s="9" customFormat="1" x14ac:dyDescent="0.25">
      <c r="G384" s="49"/>
    </row>
    <row r="385" spans="7:7" s="9" customFormat="1" x14ac:dyDescent="0.25">
      <c r="G385" s="49"/>
    </row>
    <row r="386" spans="7:7" s="9" customFormat="1" x14ac:dyDescent="0.25">
      <c r="G386" s="49"/>
    </row>
    <row r="387" spans="7:7" s="9" customFormat="1" x14ac:dyDescent="0.25">
      <c r="G387" s="49"/>
    </row>
    <row r="388" spans="7:7" s="9" customFormat="1" x14ac:dyDescent="0.25">
      <c r="G388" s="49"/>
    </row>
    <row r="389" spans="7:7" s="9" customFormat="1" x14ac:dyDescent="0.25">
      <c r="G389" s="49"/>
    </row>
    <row r="390" spans="7:7" s="9" customFormat="1" x14ac:dyDescent="0.25">
      <c r="G390" s="49"/>
    </row>
    <row r="391" spans="7:7" s="9" customFormat="1" x14ac:dyDescent="0.25">
      <c r="G391" s="49"/>
    </row>
    <row r="392" spans="7:7" s="9" customFormat="1" x14ac:dyDescent="0.25">
      <c r="G392" s="49"/>
    </row>
    <row r="393" spans="7:7" s="9" customFormat="1" x14ac:dyDescent="0.25">
      <c r="G393" s="49"/>
    </row>
    <row r="394" spans="7:7" s="9" customFormat="1" x14ac:dyDescent="0.25">
      <c r="G394" s="49"/>
    </row>
    <row r="395" spans="7:7" s="9" customFormat="1" x14ac:dyDescent="0.25">
      <c r="G395" s="49"/>
    </row>
    <row r="396" spans="7:7" s="9" customFormat="1" x14ac:dyDescent="0.25">
      <c r="G396" s="49"/>
    </row>
    <row r="397" spans="7:7" s="9" customFormat="1" x14ac:dyDescent="0.25">
      <c r="G397" s="49"/>
    </row>
    <row r="398" spans="7:7" s="9" customFormat="1" x14ac:dyDescent="0.25">
      <c r="G398" s="49"/>
    </row>
    <row r="399" spans="7:7" s="9" customFormat="1" x14ac:dyDescent="0.25">
      <c r="G399" s="49"/>
    </row>
    <row r="400" spans="7:7" s="9" customFormat="1" x14ac:dyDescent="0.25">
      <c r="G400" s="49"/>
    </row>
    <row r="401" spans="7:7" s="9" customFormat="1" x14ac:dyDescent="0.25">
      <c r="G401" s="49"/>
    </row>
    <row r="402" spans="7:7" s="9" customFormat="1" x14ac:dyDescent="0.25">
      <c r="G402" s="49"/>
    </row>
    <row r="403" spans="7:7" s="9" customFormat="1" x14ac:dyDescent="0.25">
      <c r="G403" s="49"/>
    </row>
    <row r="404" spans="7:7" s="9" customFormat="1" x14ac:dyDescent="0.25">
      <c r="G404" s="49"/>
    </row>
    <row r="405" spans="7:7" s="9" customFormat="1" x14ac:dyDescent="0.25">
      <c r="G405" s="49"/>
    </row>
    <row r="406" spans="7:7" s="9" customFormat="1" x14ac:dyDescent="0.25">
      <c r="G406" s="49"/>
    </row>
    <row r="407" spans="7:7" s="9" customFormat="1" x14ac:dyDescent="0.25">
      <c r="G407" s="49"/>
    </row>
    <row r="408" spans="7:7" s="9" customFormat="1" x14ac:dyDescent="0.25">
      <c r="G408" s="49"/>
    </row>
    <row r="409" spans="7:7" s="9" customFormat="1" x14ac:dyDescent="0.25">
      <c r="G409" s="49"/>
    </row>
    <row r="410" spans="7:7" s="9" customFormat="1" x14ac:dyDescent="0.25">
      <c r="G410" s="49"/>
    </row>
    <row r="411" spans="7:7" s="9" customFormat="1" x14ac:dyDescent="0.25">
      <c r="G411" s="49"/>
    </row>
    <row r="412" spans="7:7" s="9" customFormat="1" x14ac:dyDescent="0.25">
      <c r="G412" s="49"/>
    </row>
    <row r="413" spans="7:7" s="9" customFormat="1" x14ac:dyDescent="0.25">
      <c r="G413" s="49"/>
    </row>
    <row r="414" spans="7:7" s="9" customFormat="1" x14ac:dyDescent="0.25">
      <c r="G414" s="49"/>
    </row>
    <row r="415" spans="7:7" s="9" customFormat="1" x14ac:dyDescent="0.25">
      <c r="G415" s="49"/>
    </row>
    <row r="416" spans="7:7" s="9" customFormat="1" x14ac:dyDescent="0.25">
      <c r="G416" s="49"/>
    </row>
    <row r="417" spans="7:7" s="9" customFormat="1" x14ac:dyDescent="0.25">
      <c r="G417" s="49"/>
    </row>
    <row r="418" spans="7:7" s="9" customFormat="1" x14ac:dyDescent="0.25">
      <c r="G418" s="49"/>
    </row>
    <row r="419" spans="7:7" s="9" customFormat="1" x14ac:dyDescent="0.25">
      <c r="G419" s="49"/>
    </row>
    <row r="420" spans="7:7" s="9" customFormat="1" x14ac:dyDescent="0.25">
      <c r="G420" s="49"/>
    </row>
    <row r="421" spans="7:7" s="9" customFormat="1" x14ac:dyDescent="0.25">
      <c r="G421" s="49"/>
    </row>
    <row r="422" spans="7:7" s="9" customFormat="1" x14ac:dyDescent="0.25">
      <c r="G422" s="49"/>
    </row>
    <row r="423" spans="7:7" s="9" customFormat="1" x14ac:dyDescent="0.25">
      <c r="G423" s="49"/>
    </row>
    <row r="424" spans="7:7" s="9" customFormat="1" x14ac:dyDescent="0.25">
      <c r="G424" s="49"/>
    </row>
    <row r="425" spans="7:7" s="9" customFormat="1" x14ac:dyDescent="0.25">
      <c r="G425" s="49"/>
    </row>
    <row r="426" spans="7:7" s="9" customFormat="1" x14ac:dyDescent="0.25">
      <c r="G426" s="49"/>
    </row>
    <row r="427" spans="7:7" s="9" customFormat="1" x14ac:dyDescent="0.25">
      <c r="G427" s="49"/>
    </row>
    <row r="428" spans="7:7" s="9" customFormat="1" x14ac:dyDescent="0.25">
      <c r="G428" s="49"/>
    </row>
    <row r="429" spans="7:7" s="9" customFormat="1" x14ac:dyDescent="0.25">
      <c r="G429" s="49"/>
    </row>
    <row r="430" spans="7:7" s="9" customFormat="1" x14ac:dyDescent="0.25">
      <c r="G430" s="49"/>
    </row>
    <row r="431" spans="7:7" s="9" customFormat="1" x14ac:dyDescent="0.25">
      <c r="G431" s="49"/>
    </row>
    <row r="432" spans="7:7" s="9" customFormat="1" x14ac:dyDescent="0.25">
      <c r="G432" s="49"/>
    </row>
    <row r="433" spans="7:7" s="9" customFormat="1" x14ac:dyDescent="0.25">
      <c r="G433" s="49"/>
    </row>
    <row r="434" spans="7:7" s="9" customFormat="1" x14ac:dyDescent="0.25">
      <c r="G434" s="49"/>
    </row>
    <row r="435" spans="7:7" s="9" customFormat="1" x14ac:dyDescent="0.25">
      <c r="G435" s="49"/>
    </row>
    <row r="436" spans="7:7" s="9" customFormat="1" x14ac:dyDescent="0.25">
      <c r="G436" s="49"/>
    </row>
    <row r="437" spans="7:7" s="9" customFormat="1" x14ac:dyDescent="0.25">
      <c r="G437" s="49"/>
    </row>
    <row r="438" spans="7:7" s="9" customFormat="1" x14ac:dyDescent="0.25">
      <c r="G438" s="49"/>
    </row>
    <row r="439" spans="7:7" s="9" customFormat="1" x14ac:dyDescent="0.25">
      <c r="G439" s="49"/>
    </row>
    <row r="440" spans="7:7" s="9" customFormat="1" x14ac:dyDescent="0.25">
      <c r="G440" s="49"/>
    </row>
    <row r="441" spans="7:7" s="9" customFormat="1" x14ac:dyDescent="0.25">
      <c r="G441" s="49"/>
    </row>
    <row r="442" spans="7:7" s="9" customFormat="1" x14ac:dyDescent="0.25">
      <c r="G442" s="49"/>
    </row>
    <row r="443" spans="7:7" s="9" customFormat="1" x14ac:dyDescent="0.25">
      <c r="G443" s="49"/>
    </row>
    <row r="444" spans="7:7" s="9" customFormat="1" x14ac:dyDescent="0.25">
      <c r="G444" s="49"/>
    </row>
    <row r="445" spans="7:7" s="9" customFormat="1" x14ac:dyDescent="0.25">
      <c r="G445" s="49"/>
    </row>
    <row r="446" spans="7:7" s="9" customFormat="1" x14ac:dyDescent="0.25">
      <c r="G446" s="49"/>
    </row>
    <row r="447" spans="7:7" s="9" customFormat="1" x14ac:dyDescent="0.25">
      <c r="G447" s="49"/>
    </row>
    <row r="448" spans="7:7" s="9" customFormat="1" x14ac:dyDescent="0.25">
      <c r="G448" s="49"/>
    </row>
    <row r="449" spans="7:7" s="9" customFormat="1" x14ac:dyDescent="0.25">
      <c r="G449" s="49"/>
    </row>
    <row r="450" spans="7:7" s="9" customFormat="1" x14ac:dyDescent="0.25">
      <c r="G450" s="49"/>
    </row>
    <row r="451" spans="7:7" s="9" customFormat="1" x14ac:dyDescent="0.25">
      <c r="G451" s="49"/>
    </row>
    <row r="452" spans="7:7" s="9" customFormat="1" x14ac:dyDescent="0.25">
      <c r="G452" s="49"/>
    </row>
    <row r="453" spans="7:7" s="9" customFormat="1" x14ac:dyDescent="0.25">
      <c r="G453" s="49"/>
    </row>
    <row r="454" spans="7:7" s="9" customFormat="1" x14ac:dyDescent="0.25">
      <c r="G454" s="49"/>
    </row>
    <row r="455" spans="7:7" s="9" customFormat="1" x14ac:dyDescent="0.25">
      <c r="G455" s="49"/>
    </row>
    <row r="456" spans="7:7" s="9" customFormat="1" x14ac:dyDescent="0.25">
      <c r="G456" s="49"/>
    </row>
    <row r="457" spans="7:7" s="9" customFormat="1" x14ac:dyDescent="0.25">
      <c r="G457" s="49"/>
    </row>
    <row r="458" spans="7:7" s="9" customFormat="1" x14ac:dyDescent="0.25">
      <c r="G458" s="49"/>
    </row>
    <row r="459" spans="7:7" s="9" customFormat="1" x14ac:dyDescent="0.25">
      <c r="G459" s="49"/>
    </row>
    <row r="460" spans="7:7" s="9" customFormat="1" x14ac:dyDescent="0.25">
      <c r="G460" s="49"/>
    </row>
    <row r="461" spans="7:7" s="9" customFormat="1" x14ac:dyDescent="0.25">
      <c r="G461" s="49"/>
    </row>
    <row r="462" spans="7:7" s="9" customFormat="1" x14ac:dyDescent="0.25">
      <c r="G462" s="49"/>
    </row>
    <row r="463" spans="7:7" s="9" customFormat="1" x14ac:dyDescent="0.25">
      <c r="G463" s="49"/>
    </row>
    <row r="464" spans="7:7" s="9" customFormat="1" x14ac:dyDescent="0.25">
      <c r="G464" s="49"/>
    </row>
    <row r="465" spans="7:7" s="9" customFormat="1" x14ac:dyDescent="0.25">
      <c r="G465" s="49"/>
    </row>
    <row r="466" spans="7:7" s="9" customFormat="1" x14ac:dyDescent="0.25">
      <c r="G466" s="49"/>
    </row>
    <row r="467" spans="7:7" s="9" customFormat="1" x14ac:dyDescent="0.25">
      <c r="G467" s="49"/>
    </row>
    <row r="468" spans="7:7" s="9" customFormat="1" x14ac:dyDescent="0.25">
      <c r="G468" s="49"/>
    </row>
    <row r="469" spans="7:7" s="9" customFormat="1" x14ac:dyDescent="0.25">
      <c r="G469" s="49"/>
    </row>
    <row r="470" spans="7:7" s="9" customFormat="1" x14ac:dyDescent="0.25">
      <c r="G470" s="49"/>
    </row>
    <row r="471" spans="7:7" s="9" customFormat="1" x14ac:dyDescent="0.25">
      <c r="G471" s="49"/>
    </row>
    <row r="472" spans="7:7" s="9" customFormat="1" x14ac:dyDescent="0.25">
      <c r="G472" s="49"/>
    </row>
    <row r="473" spans="7:7" s="9" customFormat="1" x14ac:dyDescent="0.25">
      <c r="G473" s="49"/>
    </row>
    <row r="474" spans="7:7" s="9" customFormat="1" x14ac:dyDescent="0.25">
      <c r="G474" s="49"/>
    </row>
    <row r="475" spans="7:7" s="9" customFormat="1" x14ac:dyDescent="0.25">
      <c r="G475" s="49"/>
    </row>
    <row r="476" spans="7:7" s="9" customFormat="1" x14ac:dyDescent="0.25">
      <c r="G476" s="49"/>
    </row>
    <row r="477" spans="7:7" s="9" customFormat="1" x14ac:dyDescent="0.25">
      <c r="G477" s="49"/>
    </row>
    <row r="478" spans="7:7" s="9" customFormat="1" x14ac:dyDescent="0.25">
      <c r="G478" s="49"/>
    </row>
    <row r="479" spans="7:7" s="9" customFormat="1" x14ac:dyDescent="0.25">
      <c r="G479" s="49"/>
    </row>
    <row r="480" spans="7:7" s="9" customFormat="1" x14ac:dyDescent="0.25">
      <c r="G480" s="49"/>
    </row>
    <row r="481" spans="7:7" s="9" customFormat="1" x14ac:dyDescent="0.25">
      <c r="G481" s="49"/>
    </row>
    <row r="482" spans="7:7" s="9" customFormat="1" x14ac:dyDescent="0.25">
      <c r="G482" s="49"/>
    </row>
    <row r="483" spans="7:7" s="9" customFormat="1" x14ac:dyDescent="0.25">
      <c r="G483" s="49"/>
    </row>
    <row r="484" spans="7:7" s="9" customFormat="1" x14ac:dyDescent="0.25">
      <c r="G484" s="49"/>
    </row>
    <row r="485" spans="7:7" s="9" customFormat="1" x14ac:dyDescent="0.25">
      <c r="G485" s="49"/>
    </row>
    <row r="486" spans="7:7" s="9" customFormat="1" x14ac:dyDescent="0.25">
      <c r="G486" s="49"/>
    </row>
    <row r="487" spans="7:7" s="9" customFormat="1" x14ac:dyDescent="0.25">
      <c r="G487" s="49"/>
    </row>
    <row r="488" spans="7:7" s="9" customFormat="1" x14ac:dyDescent="0.25">
      <c r="G488" s="49"/>
    </row>
    <row r="489" spans="7:7" s="9" customFormat="1" x14ac:dyDescent="0.25">
      <c r="G489" s="49"/>
    </row>
    <row r="490" spans="7:7" s="9" customFormat="1" x14ac:dyDescent="0.25">
      <c r="G490" s="49"/>
    </row>
    <row r="491" spans="7:7" s="9" customFormat="1" x14ac:dyDescent="0.25">
      <c r="G491" s="49"/>
    </row>
    <row r="492" spans="7:7" s="9" customFormat="1" x14ac:dyDescent="0.25">
      <c r="G492" s="49"/>
    </row>
    <row r="493" spans="7:7" s="9" customFormat="1" x14ac:dyDescent="0.25">
      <c r="G493" s="49"/>
    </row>
    <row r="494" spans="7:7" s="9" customFormat="1" x14ac:dyDescent="0.25">
      <c r="G494" s="49"/>
    </row>
    <row r="495" spans="7:7" s="9" customFormat="1" x14ac:dyDescent="0.25">
      <c r="G495" s="49"/>
    </row>
    <row r="496" spans="7:7" s="9" customFormat="1" x14ac:dyDescent="0.25">
      <c r="G496" s="49"/>
    </row>
    <row r="497" spans="7:7" s="9" customFormat="1" x14ac:dyDescent="0.25">
      <c r="G497" s="49"/>
    </row>
    <row r="498" spans="7:7" s="9" customFormat="1" x14ac:dyDescent="0.25">
      <c r="G498" s="49"/>
    </row>
    <row r="499" spans="7:7" s="9" customFormat="1" x14ac:dyDescent="0.25">
      <c r="G499" s="49"/>
    </row>
    <row r="500" spans="7:7" s="9" customFormat="1" x14ac:dyDescent="0.25">
      <c r="G500" s="49"/>
    </row>
    <row r="501" spans="7:7" s="9" customFormat="1" x14ac:dyDescent="0.25">
      <c r="G501" s="49"/>
    </row>
    <row r="502" spans="7:7" s="9" customFormat="1" x14ac:dyDescent="0.25">
      <c r="G502" s="49"/>
    </row>
    <row r="503" spans="7:7" s="9" customFormat="1" x14ac:dyDescent="0.25">
      <c r="G503" s="49"/>
    </row>
    <row r="504" spans="7:7" s="9" customFormat="1" x14ac:dyDescent="0.25">
      <c r="G504" s="49"/>
    </row>
    <row r="505" spans="7:7" s="9" customFormat="1" x14ac:dyDescent="0.25">
      <c r="G505" s="49"/>
    </row>
    <row r="506" spans="7:7" s="9" customFormat="1" x14ac:dyDescent="0.25">
      <c r="G506" s="49"/>
    </row>
    <row r="507" spans="7:7" s="9" customFormat="1" x14ac:dyDescent="0.25">
      <c r="G507" s="49"/>
    </row>
    <row r="508" spans="7:7" s="9" customFormat="1" x14ac:dyDescent="0.25">
      <c r="G508" s="49"/>
    </row>
    <row r="509" spans="7:7" s="9" customFormat="1" x14ac:dyDescent="0.25">
      <c r="G509" s="49"/>
    </row>
    <row r="510" spans="7:7" s="9" customFormat="1" x14ac:dyDescent="0.25">
      <c r="G510" s="49"/>
    </row>
    <row r="511" spans="7:7" s="9" customFormat="1" x14ac:dyDescent="0.25">
      <c r="G511" s="49"/>
    </row>
    <row r="512" spans="7:7" s="9" customFormat="1" x14ac:dyDescent="0.25">
      <c r="G512" s="49"/>
    </row>
    <row r="513" spans="7:7" s="9" customFormat="1" x14ac:dyDescent="0.25">
      <c r="G513" s="49"/>
    </row>
    <row r="514" spans="7:7" s="9" customFormat="1" x14ac:dyDescent="0.25">
      <c r="G514" s="49"/>
    </row>
    <row r="515" spans="7:7" s="9" customFormat="1" x14ac:dyDescent="0.25">
      <c r="G515" s="49"/>
    </row>
    <row r="516" spans="7:7" s="9" customFormat="1" x14ac:dyDescent="0.25">
      <c r="G516" s="49"/>
    </row>
    <row r="517" spans="7:7" s="9" customFormat="1" x14ac:dyDescent="0.25">
      <c r="G517" s="49"/>
    </row>
    <row r="518" spans="7:7" s="9" customFormat="1" x14ac:dyDescent="0.25">
      <c r="G518" s="49"/>
    </row>
    <row r="519" spans="7:7" s="9" customFormat="1" x14ac:dyDescent="0.25">
      <c r="G519" s="49"/>
    </row>
    <row r="520" spans="7:7" s="9" customFormat="1" x14ac:dyDescent="0.25">
      <c r="G520" s="49"/>
    </row>
    <row r="521" spans="7:7" s="9" customFormat="1" x14ac:dyDescent="0.25">
      <c r="G521" s="49"/>
    </row>
    <row r="522" spans="7:7" s="9" customFormat="1" x14ac:dyDescent="0.25">
      <c r="G522" s="49"/>
    </row>
    <row r="523" spans="7:7" s="9" customFormat="1" x14ac:dyDescent="0.25">
      <c r="G523" s="49"/>
    </row>
    <row r="524" spans="7:7" s="9" customFormat="1" x14ac:dyDescent="0.25">
      <c r="G524" s="49"/>
    </row>
    <row r="525" spans="7:7" s="9" customFormat="1" x14ac:dyDescent="0.25">
      <c r="G525" s="49"/>
    </row>
    <row r="526" spans="7:7" s="9" customFormat="1" x14ac:dyDescent="0.25">
      <c r="G526" s="49"/>
    </row>
    <row r="527" spans="7:7" s="9" customFormat="1" x14ac:dyDescent="0.25">
      <c r="G527" s="49"/>
    </row>
    <row r="528" spans="7:7" s="9" customFormat="1" x14ac:dyDescent="0.25">
      <c r="G528" s="49"/>
    </row>
    <row r="529" spans="7:7" s="9" customFormat="1" x14ac:dyDescent="0.25">
      <c r="G529" s="49"/>
    </row>
    <row r="530" spans="7:7" s="9" customFormat="1" x14ac:dyDescent="0.25">
      <c r="G530" s="49"/>
    </row>
    <row r="531" spans="7:7" s="9" customFormat="1" x14ac:dyDescent="0.25">
      <c r="G531" s="49"/>
    </row>
    <row r="532" spans="7:7" s="9" customFormat="1" x14ac:dyDescent="0.25">
      <c r="G532" s="49"/>
    </row>
    <row r="533" spans="7:7" s="9" customFormat="1" x14ac:dyDescent="0.25">
      <c r="G533" s="49"/>
    </row>
    <row r="534" spans="7:7" s="9" customFormat="1" x14ac:dyDescent="0.25">
      <c r="G534" s="49"/>
    </row>
    <row r="535" spans="7:7" s="9" customFormat="1" x14ac:dyDescent="0.25">
      <c r="G535" s="49"/>
    </row>
    <row r="536" spans="7:7" s="9" customFormat="1" x14ac:dyDescent="0.25">
      <c r="G536" s="49"/>
    </row>
    <row r="537" spans="7:7" s="9" customFormat="1" x14ac:dyDescent="0.25">
      <c r="G537" s="49"/>
    </row>
    <row r="538" spans="7:7" s="9" customFormat="1" x14ac:dyDescent="0.25">
      <c r="G538" s="49"/>
    </row>
    <row r="539" spans="7:7" s="9" customFormat="1" x14ac:dyDescent="0.25">
      <c r="G539" s="49"/>
    </row>
    <row r="540" spans="7:7" s="9" customFormat="1" x14ac:dyDescent="0.25">
      <c r="G540" s="49"/>
    </row>
    <row r="541" spans="7:7" s="9" customFormat="1" x14ac:dyDescent="0.25">
      <c r="G541" s="49"/>
    </row>
    <row r="542" spans="7:7" s="9" customFormat="1" x14ac:dyDescent="0.25">
      <c r="G542" s="49"/>
    </row>
    <row r="543" spans="7:7" s="9" customFormat="1" x14ac:dyDescent="0.25">
      <c r="G543" s="49"/>
    </row>
    <row r="544" spans="7:7" s="9" customFormat="1" x14ac:dyDescent="0.25">
      <c r="G544" s="49"/>
    </row>
    <row r="545" spans="7:7" s="9" customFormat="1" x14ac:dyDescent="0.25">
      <c r="G545" s="49"/>
    </row>
    <row r="546" spans="7:7" s="9" customFormat="1" x14ac:dyDescent="0.25">
      <c r="G546" s="49"/>
    </row>
    <row r="547" spans="7:7" s="9" customFormat="1" x14ac:dyDescent="0.25">
      <c r="G547" s="49"/>
    </row>
    <row r="548" spans="7:7" s="9" customFormat="1" x14ac:dyDescent="0.25">
      <c r="G548" s="49"/>
    </row>
    <row r="549" spans="7:7" s="9" customFormat="1" x14ac:dyDescent="0.25">
      <c r="G549" s="49"/>
    </row>
    <row r="550" spans="7:7" s="9" customFormat="1" x14ac:dyDescent="0.25">
      <c r="G550" s="49"/>
    </row>
    <row r="551" spans="7:7" s="9" customFormat="1" x14ac:dyDescent="0.25">
      <c r="G551" s="49"/>
    </row>
    <row r="552" spans="7:7" s="9" customFormat="1" x14ac:dyDescent="0.25">
      <c r="G552" s="49"/>
    </row>
    <row r="553" spans="7:7" s="9" customFormat="1" x14ac:dyDescent="0.25">
      <c r="G553" s="49"/>
    </row>
    <row r="554" spans="7:7" s="9" customFormat="1" x14ac:dyDescent="0.25">
      <c r="G554" s="49"/>
    </row>
    <row r="555" spans="7:7" s="9" customFormat="1" x14ac:dyDescent="0.25">
      <c r="G555" s="49"/>
    </row>
    <row r="556" spans="7:7" s="9" customFormat="1" x14ac:dyDescent="0.25">
      <c r="G556" s="49"/>
    </row>
    <row r="557" spans="7:7" s="9" customFormat="1" x14ac:dyDescent="0.25">
      <c r="G557" s="49"/>
    </row>
    <row r="558" spans="7:7" s="9" customFormat="1" x14ac:dyDescent="0.25">
      <c r="G558" s="49"/>
    </row>
    <row r="559" spans="7:7" s="9" customFormat="1" x14ac:dyDescent="0.25">
      <c r="G559" s="49"/>
    </row>
    <row r="560" spans="7:7" s="9" customFormat="1" x14ac:dyDescent="0.25">
      <c r="G560" s="49"/>
    </row>
    <row r="561" spans="7:7" s="9" customFormat="1" x14ac:dyDescent="0.25">
      <c r="G561" s="49"/>
    </row>
    <row r="562" spans="7:7" s="9" customFormat="1" x14ac:dyDescent="0.25">
      <c r="G562" s="49"/>
    </row>
    <row r="563" spans="7:7" s="9" customFormat="1" x14ac:dyDescent="0.25">
      <c r="G563" s="49"/>
    </row>
    <row r="564" spans="7:7" s="9" customFormat="1" x14ac:dyDescent="0.25">
      <c r="G564" s="49"/>
    </row>
    <row r="565" spans="7:7" s="9" customFormat="1" x14ac:dyDescent="0.25">
      <c r="G565" s="49"/>
    </row>
    <row r="566" spans="7:7" s="9" customFormat="1" x14ac:dyDescent="0.25">
      <c r="G566" s="49"/>
    </row>
    <row r="567" spans="7:7" s="9" customFormat="1" x14ac:dyDescent="0.25">
      <c r="G567" s="49"/>
    </row>
    <row r="568" spans="7:7" s="9" customFormat="1" x14ac:dyDescent="0.25">
      <c r="G568" s="49"/>
    </row>
    <row r="569" spans="7:7" s="9" customFormat="1" x14ac:dyDescent="0.25">
      <c r="G569" s="49"/>
    </row>
    <row r="570" spans="7:7" s="9" customFormat="1" x14ac:dyDescent="0.25">
      <c r="G570" s="49"/>
    </row>
    <row r="571" spans="7:7" s="9" customFormat="1" x14ac:dyDescent="0.25">
      <c r="G571" s="49"/>
    </row>
    <row r="572" spans="7:7" s="9" customFormat="1" x14ac:dyDescent="0.25">
      <c r="G572" s="49"/>
    </row>
    <row r="573" spans="7:7" s="9" customFormat="1" x14ac:dyDescent="0.25">
      <c r="G573" s="49"/>
    </row>
    <row r="574" spans="7:7" s="9" customFormat="1" x14ac:dyDescent="0.25">
      <c r="G574" s="49"/>
    </row>
    <row r="575" spans="7:7" s="9" customFormat="1" x14ac:dyDescent="0.25">
      <c r="G575" s="49"/>
    </row>
    <row r="576" spans="7:7" s="9" customFormat="1" x14ac:dyDescent="0.25">
      <c r="G576" s="49"/>
    </row>
    <row r="577" spans="7:7" s="9" customFormat="1" x14ac:dyDescent="0.25">
      <c r="G577" s="49"/>
    </row>
    <row r="578" spans="7:7" s="9" customFormat="1" x14ac:dyDescent="0.25">
      <c r="G578" s="49"/>
    </row>
    <row r="579" spans="7:7" s="9" customFormat="1" x14ac:dyDescent="0.25">
      <c r="G579" s="49"/>
    </row>
    <row r="580" spans="7:7" s="9" customFormat="1" x14ac:dyDescent="0.25">
      <c r="G580" s="49"/>
    </row>
    <row r="581" spans="7:7" s="9" customFormat="1" x14ac:dyDescent="0.25">
      <c r="G581" s="49"/>
    </row>
    <row r="582" spans="7:7" s="9" customFormat="1" x14ac:dyDescent="0.25">
      <c r="G582" s="49"/>
    </row>
    <row r="583" spans="7:7" s="9" customFormat="1" x14ac:dyDescent="0.25">
      <c r="G583" s="49"/>
    </row>
    <row r="584" spans="7:7" s="9" customFormat="1" x14ac:dyDescent="0.25">
      <c r="G584" s="49"/>
    </row>
    <row r="585" spans="7:7" s="9" customFormat="1" x14ac:dyDescent="0.25">
      <c r="G585" s="49"/>
    </row>
    <row r="586" spans="7:7" s="9" customFormat="1" x14ac:dyDescent="0.25">
      <c r="G586" s="49"/>
    </row>
    <row r="587" spans="7:7" s="9" customFormat="1" x14ac:dyDescent="0.25">
      <c r="G587" s="49"/>
    </row>
    <row r="588" spans="7:7" s="9" customFormat="1" x14ac:dyDescent="0.25">
      <c r="G588" s="49"/>
    </row>
    <row r="589" spans="7:7" s="9" customFormat="1" x14ac:dyDescent="0.25">
      <c r="G589" s="49"/>
    </row>
    <row r="590" spans="7:7" s="9" customFormat="1" x14ac:dyDescent="0.25">
      <c r="G590" s="49"/>
    </row>
    <row r="591" spans="7:7" s="9" customFormat="1" x14ac:dyDescent="0.25">
      <c r="G591" s="49"/>
    </row>
    <row r="592" spans="7:7" s="9" customFormat="1" x14ac:dyDescent="0.25">
      <c r="G592" s="49"/>
    </row>
    <row r="593" spans="7:7" s="9" customFormat="1" x14ac:dyDescent="0.25">
      <c r="G593" s="49"/>
    </row>
    <row r="594" spans="7:7" s="9" customFormat="1" x14ac:dyDescent="0.25">
      <c r="G594" s="49"/>
    </row>
    <row r="595" spans="7:7" s="9" customFormat="1" x14ac:dyDescent="0.25">
      <c r="G595" s="49"/>
    </row>
    <row r="596" spans="7:7" s="9" customFormat="1" x14ac:dyDescent="0.25">
      <c r="G596" s="49"/>
    </row>
    <row r="597" spans="7:7" s="9" customFormat="1" x14ac:dyDescent="0.25">
      <c r="G597" s="49"/>
    </row>
    <row r="598" spans="7:7" s="9" customFormat="1" x14ac:dyDescent="0.25">
      <c r="G598" s="49"/>
    </row>
    <row r="599" spans="7:7" s="9" customFormat="1" x14ac:dyDescent="0.25">
      <c r="G599" s="49"/>
    </row>
    <row r="600" spans="7:7" s="9" customFormat="1" x14ac:dyDescent="0.25">
      <c r="G600" s="49"/>
    </row>
    <row r="601" spans="7:7" s="9" customFormat="1" x14ac:dyDescent="0.25">
      <c r="G601" s="49"/>
    </row>
    <row r="602" spans="7:7" s="9" customFormat="1" x14ac:dyDescent="0.25">
      <c r="G602" s="49"/>
    </row>
    <row r="603" spans="7:7" s="9" customFormat="1" x14ac:dyDescent="0.25">
      <c r="G603" s="49"/>
    </row>
    <row r="604" spans="7:7" s="9" customFormat="1" x14ac:dyDescent="0.25">
      <c r="G604" s="49"/>
    </row>
    <row r="605" spans="7:7" s="9" customFormat="1" x14ac:dyDescent="0.25">
      <c r="G605" s="49"/>
    </row>
    <row r="606" spans="7:7" s="9" customFormat="1" x14ac:dyDescent="0.25">
      <c r="G606" s="49"/>
    </row>
    <row r="607" spans="7:7" s="9" customFormat="1" x14ac:dyDescent="0.25">
      <c r="G607" s="49"/>
    </row>
    <row r="608" spans="7:7" s="9" customFormat="1" x14ac:dyDescent="0.25">
      <c r="G608" s="49"/>
    </row>
    <row r="609" spans="7:7" s="9" customFormat="1" x14ac:dyDescent="0.25">
      <c r="G609" s="49"/>
    </row>
    <row r="610" spans="7:7" s="9" customFormat="1" x14ac:dyDescent="0.25">
      <c r="G610" s="49"/>
    </row>
    <row r="611" spans="7:7" s="9" customFormat="1" x14ac:dyDescent="0.25">
      <c r="G611" s="49"/>
    </row>
    <row r="612" spans="7:7" s="9" customFormat="1" x14ac:dyDescent="0.25">
      <c r="G612" s="49"/>
    </row>
    <row r="613" spans="7:7" s="9" customFormat="1" x14ac:dyDescent="0.25">
      <c r="G613" s="49"/>
    </row>
    <row r="614" spans="7:7" s="9" customFormat="1" x14ac:dyDescent="0.25">
      <c r="G614" s="49"/>
    </row>
    <row r="615" spans="7:7" s="9" customFormat="1" x14ac:dyDescent="0.25">
      <c r="G615" s="49"/>
    </row>
    <row r="616" spans="7:7" s="9" customFormat="1" x14ac:dyDescent="0.25">
      <c r="G616" s="49"/>
    </row>
    <row r="617" spans="7:7" s="9" customFormat="1" x14ac:dyDescent="0.25">
      <c r="G617" s="49"/>
    </row>
    <row r="618" spans="7:7" s="9" customFormat="1" x14ac:dyDescent="0.25">
      <c r="G618" s="49"/>
    </row>
    <row r="619" spans="7:7" s="9" customFormat="1" x14ac:dyDescent="0.25">
      <c r="G619" s="49"/>
    </row>
    <row r="620" spans="7:7" s="9" customFormat="1" x14ac:dyDescent="0.25">
      <c r="G620" s="49"/>
    </row>
    <row r="621" spans="7:7" s="9" customFormat="1" x14ac:dyDescent="0.25">
      <c r="G621" s="49"/>
    </row>
    <row r="622" spans="7:7" s="9" customFormat="1" x14ac:dyDescent="0.25">
      <c r="G622" s="49"/>
    </row>
    <row r="623" spans="7:7" s="9" customFormat="1" x14ac:dyDescent="0.25">
      <c r="G623" s="49"/>
    </row>
    <row r="624" spans="7:7" s="9" customFormat="1" x14ac:dyDescent="0.25">
      <c r="G624" s="49"/>
    </row>
    <row r="625" spans="7:7" s="9" customFormat="1" x14ac:dyDescent="0.25">
      <c r="G625" s="49"/>
    </row>
    <row r="626" spans="7:7" s="9" customFormat="1" x14ac:dyDescent="0.25">
      <c r="G626" s="49"/>
    </row>
    <row r="627" spans="7:7" s="9" customFormat="1" x14ac:dyDescent="0.25">
      <c r="G627" s="49"/>
    </row>
    <row r="628" spans="7:7" s="9" customFormat="1" x14ac:dyDescent="0.25">
      <c r="G628" s="49"/>
    </row>
    <row r="629" spans="7:7" s="9" customFormat="1" x14ac:dyDescent="0.25">
      <c r="G629" s="49"/>
    </row>
    <row r="630" spans="7:7" s="9" customFormat="1" x14ac:dyDescent="0.25">
      <c r="G630" s="49"/>
    </row>
    <row r="631" spans="7:7" s="9" customFormat="1" x14ac:dyDescent="0.25">
      <c r="G631" s="49"/>
    </row>
    <row r="632" spans="7:7" s="9" customFormat="1" x14ac:dyDescent="0.25">
      <c r="G632" s="49"/>
    </row>
    <row r="633" spans="7:7" s="9" customFormat="1" x14ac:dyDescent="0.25">
      <c r="G633" s="49"/>
    </row>
    <row r="634" spans="7:7" s="9" customFormat="1" x14ac:dyDescent="0.25">
      <c r="G634" s="49"/>
    </row>
    <row r="635" spans="7:7" s="9" customFormat="1" x14ac:dyDescent="0.25">
      <c r="G635" s="49"/>
    </row>
    <row r="636" spans="7:7" s="9" customFormat="1" x14ac:dyDescent="0.25">
      <c r="G636" s="49"/>
    </row>
    <row r="637" spans="7:7" s="9" customFormat="1" x14ac:dyDescent="0.25">
      <c r="G637" s="49"/>
    </row>
    <row r="638" spans="7:7" s="9" customFormat="1" x14ac:dyDescent="0.25">
      <c r="G638" s="49"/>
    </row>
    <row r="639" spans="7:7" s="9" customFormat="1" x14ac:dyDescent="0.25">
      <c r="G639" s="49"/>
    </row>
    <row r="640" spans="7:7" s="9" customFormat="1" x14ac:dyDescent="0.25">
      <c r="G640" s="49"/>
    </row>
    <row r="641" spans="7:7" s="9" customFormat="1" x14ac:dyDescent="0.25">
      <c r="G641" s="49"/>
    </row>
    <row r="642" spans="7:7" s="9" customFormat="1" x14ac:dyDescent="0.25">
      <c r="G642" s="49"/>
    </row>
    <row r="643" spans="7:7" s="9" customFormat="1" x14ac:dyDescent="0.25">
      <c r="G643" s="49"/>
    </row>
    <row r="644" spans="7:7" s="9" customFormat="1" x14ac:dyDescent="0.25">
      <c r="G644" s="49"/>
    </row>
    <row r="645" spans="7:7" s="9" customFormat="1" x14ac:dyDescent="0.25">
      <c r="G645" s="49"/>
    </row>
    <row r="646" spans="7:7" s="9" customFormat="1" x14ac:dyDescent="0.25">
      <c r="G646" s="49"/>
    </row>
    <row r="647" spans="7:7" s="9" customFormat="1" x14ac:dyDescent="0.25">
      <c r="G647" s="49"/>
    </row>
    <row r="648" spans="7:7" s="9" customFormat="1" x14ac:dyDescent="0.25">
      <c r="G648" s="49"/>
    </row>
    <row r="649" spans="7:7" s="9" customFormat="1" x14ac:dyDescent="0.25">
      <c r="G649" s="49"/>
    </row>
    <row r="650" spans="7:7" s="9" customFormat="1" x14ac:dyDescent="0.25">
      <c r="G650" s="49"/>
    </row>
    <row r="651" spans="7:7" s="9" customFormat="1" x14ac:dyDescent="0.25">
      <c r="G651" s="49"/>
    </row>
    <row r="652" spans="7:7" s="9" customFormat="1" x14ac:dyDescent="0.25">
      <c r="G652" s="49"/>
    </row>
    <row r="653" spans="7:7" s="9" customFormat="1" x14ac:dyDescent="0.25">
      <c r="G653" s="49"/>
    </row>
    <row r="654" spans="7:7" s="9" customFormat="1" x14ac:dyDescent="0.25">
      <c r="G654" s="49"/>
    </row>
    <row r="655" spans="7:7" s="9" customFormat="1" x14ac:dyDescent="0.25">
      <c r="G655" s="49"/>
    </row>
    <row r="656" spans="7:7" s="9" customFormat="1" x14ac:dyDescent="0.25">
      <c r="G656" s="49"/>
    </row>
    <row r="657" spans="7:7" s="9" customFormat="1" x14ac:dyDescent="0.25">
      <c r="G657" s="49"/>
    </row>
    <row r="658" spans="7:7" s="9" customFormat="1" x14ac:dyDescent="0.25">
      <c r="G658" s="49"/>
    </row>
    <row r="659" spans="7:7" s="9" customFormat="1" x14ac:dyDescent="0.25">
      <c r="G659" s="49"/>
    </row>
    <row r="660" spans="7:7" s="9" customFormat="1" x14ac:dyDescent="0.25">
      <c r="G660" s="49"/>
    </row>
    <row r="661" spans="7:7" s="9" customFormat="1" x14ac:dyDescent="0.25">
      <c r="G661" s="49"/>
    </row>
    <row r="662" spans="7:7" s="9" customFormat="1" x14ac:dyDescent="0.25">
      <c r="G662" s="49"/>
    </row>
    <row r="663" spans="7:7" s="9" customFormat="1" x14ac:dyDescent="0.25">
      <c r="G663" s="49"/>
    </row>
    <row r="664" spans="7:7" s="9" customFormat="1" x14ac:dyDescent="0.25">
      <c r="G664" s="49"/>
    </row>
    <row r="665" spans="7:7" s="9" customFormat="1" x14ac:dyDescent="0.25">
      <c r="G665" s="49"/>
    </row>
    <row r="666" spans="7:7" s="9" customFormat="1" x14ac:dyDescent="0.25">
      <c r="G666" s="49"/>
    </row>
    <row r="667" spans="7:7" s="9" customFormat="1" x14ac:dyDescent="0.25">
      <c r="G667" s="49"/>
    </row>
    <row r="668" spans="7:7" s="9" customFormat="1" x14ac:dyDescent="0.25">
      <c r="G668" s="49"/>
    </row>
    <row r="669" spans="7:7" s="9" customFormat="1" x14ac:dyDescent="0.25">
      <c r="G669" s="49"/>
    </row>
    <row r="670" spans="7:7" s="9" customFormat="1" x14ac:dyDescent="0.25">
      <c r="G670" s="49"/>
    </row>
    <row r="671" spans="7:7" s="9" customFormat="1" x14ac:dyDescent="0.25">
      <c r="G671" s="49"/>
    </row>
    <row r="672" spans="7:7" s="9" customFormat="1" x14ac:dyDescent="0.25">
      <c r="G672" s="49"/>
    </row>
    <row r="673" spans="7:7" s="9" customFormat="1" x14ac:dyDescent="0.25">
      <c r="G673" s="49"/>
    </row>
    <row r="674" spans="7:7" s="9" customFormat="1" x14ac:dyDescent="0.25">
      <c r="G674" s="49"/>
    </row>
    <row r="675" spans="7:7" s="9" customFormat="1" x14ac:dyDescent="0.25">
      <c r="G675" s="49"/>
    </row>
    <row r="676" spans="7:7" s="9" customFormat="1" x14ac:dyDescent="0.25">
      <c r="G676" s="49"/>
    </row>
    <row r="677" spans="7:7" s="9" customFormat="1" x14ac:dyDescent="0.25">
      <c r="G677" s="49"/>
    </row>
    <row r="678" spans="7:7" s="9" customFormat="1" x14ac:dyDescent="0.25">
      <c r="G678" s="49"/>
    </row>
    <row r="679" spans="7:7" s="9" customFormat="1" x14ac:dyDescent="0.25">
      <c r="G679" s="49"/>
    </row>
    <row r="680" spans="7:7" s="9" customFormat="1" x14ac:dyDescent="0.25">
      <c r="G680" s="49"/>
    </row>
    <row r="681" spans="7:7" s="9" customFormat="1" x14ac:dyDescent="0.25">
      <c r="G681" s="49"/>
    </row>
    <row r="682" spans="7:7" s="9" customFormat="1" x14ac:dyDescent="0.25">
      <c r="G682" s="49"/>
    </row>
    <row r="683" spans="7:7" s="9" customFormat="1" x14ac:dyDescent="0.25">
      <c r="G683" s="49"/>
    </row>
    <row r="684" spans="7:7" s="9" customFormat="1" x14ac:dyDescent="0.25">
      <c r="G684" s="49"/>
    </row>
    <row r="685" spans="7:7" s="9" customFormat="1" x14ac:dyDescent="0.25">
      <c r="G685" s="49"/>
    </row>
    <row r="686" spans="7:7" s="9" customFormat="1" x14ac:dyDescent="0.25">
      <c r="G686" s="49"/>
    </row>
    <row r="687" spans="7:7" s="9" customFormat="1" x14ac:dyDescent="0.25">
      <c r="G687" s="49"/>
    </row>
    <row r="688" spans="7:7" s="9" customFormat="1" x14ac:dyDescent="0.25">
      <c r="G688" s="49"/>
    </row>
    <row r="689" spans="7:7" s="9" customFormat="1" x14ac:dyDescent="0.25">
      <c r="G689" s="49"/>
    </row>
    <row r="690" spans="7:7" s="9" customFormat="1" x14ac:dyDescent="0.25">
      <c r="G690" s="49"/>
    </row>
    <row r="691" spans="7:7" s="9" customFormat="1" x14ac:dyDescent="0.25">
      <c r="G691" s="49"/>
    </row>
    <row r="692" spans="7:7" s="9" customFormat="1" x14ac:dyDescent="0.25">
      <c r="G692" s="49"/>
    </row>
    <row r="693" spans="7:7" s="9" customFormat="1" x14ac:dyDescent="0.25">
      <c r="G693" s="49"/>
    </row>
    <row r="694" spans="7:7" s="9" customFormat="1" x14ac:dyDescent="0.25">
      <c r="G694" s="49"/>
    </row>
    <row r="695" spans="7:7" s="9" customFormat="1" x14ac:dyDescent="0.25">
      <c r="G695" s="49"/>
    </row>
    <row r="696" spans="7:7" s="9" customFormat="1" x14ac:dyDescent="0.25">
      <c r="G696" s="49"/>
    </row>
    <row r="697" spans="7:7" s="9" customFormat="1" x14ac:dyDescent="0.25">
      <c r="G697" s="49"/>
    </row>
    <row r="698" spans="7:7" s="9" customFormat="1" x14ac:dyDescent="0.25">
      <c r="G698" s="49"/>
    </row>
    <row r="699" spans="7:7" s="9" customFormat="1" x14ac:dyDescent="0.25">
      <c r="G699" s="49"/>
    </row>
    <row r="700" spans="7:7" s="9" customFormat="1" x14ac:dyDescent="0.25">
      <c r="G700" s="49"/>
    </row>
    <row r="701" spans="7:7" s="9" customFormat="1" x14ac:dyDescent="0.25">
      <c r="G701" s="49"/>
    </row>
    <row r="702" spans="7:7" s="9" customFormat="1" x14ac:dyDescent="0.25">
      <c r="G702" s="49"/>
    </row>
    <row r="703" spans="7:7" s="9" customFormat="1" x14ac:dyDescent="0.25">
      <c r="G703" s="49"/>
    </row>
    <row r="704" spans="7:7" s="9" customFormat="1" x14ac:dyDescent="0.25">
      <c r="G704" s="49"/>
    </row>
    <row r="705" spans="7:7" s="9" customFormat="1" x14ac:dyDescent="0.25">
      <c r="G705" s="49"/>
    </row>
    <row r="706" spans="7:7" s="9" customFormat="1" x14ac:dyDescent="0.25">
      <c r="G706" s="49"/>
    </row>
    <row r="707" spans="7:7" s="9" customFormat="1" x14ac:dyDescent="0.25">
      <c r="G707" s="49"/>
    </row>
    <row r="708" spans="7:7" s="9" customFormat="1" x14ac:dyDescent="0.25">
      <c r="G708" s="49"/>
    </row>
    <row r="709" spans="7:7" s="9" customFormat="1" x14ac:dyDescent="0.25">
      <c r="G709" s="49"/>
    </row>
    <row r="710" spans="7:7" s="9" customFormat="1" x14ac:dyDescent="0.25">
      <c r="G710" s="49"/>
    </row>
    <row r="711" spans="7:7" s="9" customFormat="1" x14ac:dyDescent="0.25">
      <c r="G711" s="49"/>
    </row>
    <row r="712" spans="7:7" s="9" customFormat="1" x14ac:dyDescent="0.25">
      <c r="G712" s="49"/>
    </row>
    <row r="713" spans="7:7" s="9" customFormat="1" x14ac:dyDescent="0.25">
      <c r="G713" s="49"/>
    </row>
    <row r="714" spans="7:7" s="9" customFormat="1" x14ac:dyDescent="0.25">
      <c r="G714" s="49"/>
    </row>
    <row r="715" spans="7:7" s="9" customFormat="1" x14ac:dyDescent="0.25">
      <c r="G715" s="49"/>
    </row>
    <row r="716" spans="7:7" s="9" customFormat="1" x14ac:dyDescent="0.25">
      <c r="G716" s="49"/>
    </row>
    <row r="717" spans="7:7" s="9" customFormat="1" x14ac:dyDescent="0.25">
      <c r="G717" s="49"/>
    </row>
    <row r="718" spans="7:7" s="9" customFormat="1" x14ac:dyDescent="0.25">
      <c r="G718" s="49"/>
    </row>
    <row r="719" spans="7:7" s="9" customFormat="1" x14ac:dyDescent="0.25">
      <c r="G719" s="49"/>
    </row>
    <row r="720" spans="7:7" s="9" customFormat="1" x14ac:dyDescent="0.25">
      <c r="G720" s="49"/>
    </row>
    <row r="721" spans="7:7" s="9" customFormat="1" x14ac:dyDescent="0.25">
      <c r="G721" s="49"/>
    </row>
    <row r="722" spans="7:7" s="9" customFormat="1" x14ac:dyDescent="0.25">
      <c r="G722" s="49"/>
    </row>
    <row r="723" spans="7:7" s="9" customFormat="1" x14ac:dyDescent="0.25">
      <c r="G723" s="49"/>
    </row>
    <row r="724" spans="7:7" s="9" customFormat="1" x14ac:dyDescent="0.25">
      <c r="G724" s="49"/>
    </row>
    <row r="725" spans="7:7" s="9" customFormat="1" x14ac:dyDescent="0.25">
      <c r="G725" s="49"/>
    </row>
    <row r="726" spans="7:7" s="9" customFormat="1" x14ac:dyDescent="0.25">
      <c r="G726" s="49"/>
    </row>
    <row r="727" spans="7:7" s="9" customFormat="1" x14ac:dyDescent="0.25">
      <c r="G727" s="49"/>
    </row>
    <row r="728" spans="7:7" s="9" customFormat="1" x14ac:dyDescent="0.25">
      <c r="G728" s="49"/>
    </row>
    <row r="729" spans="7:7" s="9" customFormat="1" x14ac:dyDescent="0.25">
      <c r="G729" s="49"/>
    </row>
    <row r="730" spans="7:7" s="9" customFormat="1" x14ac:dyDescent="0.25">
      <c r="G730" s="49"/>
    </row>
    <row r="731" spans="7:7" s="9" customFormat="1" x14ac:dyDescent="0.25">
      <c r="G731" s="49"/>
    </row>
    <row r="732" spans="7:7" s="9" customFormat="1" x14ac:dyDescent="0.25">
      <c r="G732" s="49"/>
    </row>
    <row r="733" spans="7:7" s="9" customFormat="1" x14ac:dyDescent="0.25">
      <c r="G733" s="49"/>
    </row>
    <row r="734" spans="7:7" s="9" customFormat="1" x14ac:dyDescent="0.25">
      <c r="G734" s="49"/>
    </row>
    <row r="735" spans="7:7" s="9" customFormat="1" x14ac:dyDescent="0.25">
      <c r="G735" s="49"/>
    </row>
    <row r="736" spans="7:7" s="9" customFormat="1" x14ac:dyDescent="0.25">
      <c r="G736" s="49"/>
    </row>
    <row r="737" spans="7:7" s="9" customFormat="1" x14ac:dyDescent="0.25">
      <c r="G737" s="49"/>
    </row>
    <row r="738" spans="7:7" s="9" customFormat="1" x14ac:dyDescent="0.25">
      <c r="G738" s="49"/>
    </row>
    <row r="739" spans="7:7" s="9" customFormat="1" x14ac:dyDescent="0.25">
      <c r="G739" s="49"/>
    </row>
    <row r="740" spans="7:7" s="9" customFormat="1" x14ac:dyDescent="0.25">
      <c r="G740" s="49"/>
    </row>
    <row r="741" spans="7:7" s="9" customFormat="1" x14ac:dyDescent="0.25">
      <c r="G741" s="49"/>
    </row>
    <row r="742" spans="7:7" s="9" customFormat="1" x14ac:dyDescent="0.25">
      <c r="G742" s="49"/>
    </row>
    <row r="743" spans="7:7" s="9" customFormat="1" x14ac:dyDescent="0.25">
      <c r="G743" s="49"/>
    </row>
    <row r="744" spans="7:7" s="9" customFormat="1" x14ac:dyDescent="0.25">
      <c r="G744" s="49"/>
    </row>
    <row r="745" spans="7:7" s="9" customFormat="1" x14ac:dyDescent="0.25">
      <c r="G745" s="49"/>
    </row>
    <row r="746" spans="7:7" s="9" customFormat="1" x14ac:dyDescent="0.25">
      <c r="G746" s="49"/>
    </row>
    <row r="747" spans="7:7" s="9" customFormat="1" x14ac:dyDescent="0.25">
      <c r="G747" s="49"/>
    </row>
    <row r="748" spans="7:7" s="9" customFormat="1" x14ac:dyDescent="0.25">
      <c r="G748" s="49"/>
    </row>
    <row r="749" spans="7:7" s="9" customFormat="1" x14ac:dyDescent="0.25">
      <c r="G749" s="49"/>
    </row>
    <row r="750" spans="7:7" s="9" customFormat="1" x14ac:dyDescent="0.25">
      <c r="G750" s="49"/>
    </row>
    <row r="751" spans="7:7" s="9" customFormat="1" x14ac:dyDescent="0.25">
      <c r="G751" s="49"/>
    </row>
    <row r="752" spans="7:7" s="9" customFormat="1" x14ac:dyDescent="0.25">
      <c r="G752" s="49"/>
    </row>
    <row r="753" spans="7:7" s="9" customFormat="1" x14ac:dyDescent="0.25">
      <c r="G753" s="49"/>
    </row>
    <row r="754" spans="7:7" s="9" customFormat="1" x14ac:dyDescent="0.25">
      <c r="G754" s="49"/>
    </row>
    <row r="755" spans="7:7" s="9" customFormat="1" x14ac:dyDescent="0.25">
      <c r="G755" s="49"/>
    </row>
    <row r="756" spans="7:7" s="9" customFormat="1" x14ac:dyDescent="0.25">
      <c r="G756" s="49"/>
    </row>
    <row r="757" spans="7:7" s="9" customFormat="1" x14ac:dyDescent="0.25">
      <c r="G757" s="49"/>
    </row>
    <row r="758" spans="7:7" s="9" customFormat="1" x14ac:dyDescent="0.25">
      <c r="G758" s="49"/>
    </row>
    <row r="759" spans="7:7" s="9" customFormat="1" x14ac:dyDescent="0.25">
      <c r="G759" s="49"/>
    </row>
    <row r="760" spans="7:7" s="9" customFormat="1" x14ac:dyDescent="0.25">
      <c r="G760" s="49"/>
    </row>
    <row r="761" spans="7:7" s="9" customFormat="1" x14ac:dyDescent="0.25">
      <c r="G761" s="49"/>
    </row>
    <row r="762" spans="7:7" s="9" customFormat="1" x14ac:dyDescent="0.25">
      <c r="G762" s="49"/>
    </row>
    <row r="763" spans="7:7" s="9" customFormat="1" x14ac:dyDescent="0.25">
      <c r="G763" s="49"/>
    </row>
    <row r="764" spans="7:7" s="9" customFormat="1" x14ac:dyDescent="0.25">
      <c r="G764" s="49"/>
    </row>
    <row r="765" spans="7:7" s="9" customFormat="1" x14ac:dyDescent="0.25">
      <c r="G765" s="49"/>
    </row>
    <row r="766" spans="7:7" s="9" customFormat="1" x14ac:dyDescent="0.25">
      <c r="G766" s="49"/>
    </row>
    <row r="767" spans="7:7" s="9" customFormat="1" x14ac:dyDescent="0.25">
      <c r="G767" s="49"/>
    </row>
    <row r="768" spans="7:7" s="9" customFormat="1" x14ac:dyDescent="0.25">
      <c r="G768" s="49"/>
    </row>
    <row r="769" spans="7:7" s="9" customFormat="1" x14ac:dyDescent="0.25">
      <c r="G769" s="49"/>
    </row>
    <row r="770" spans="7:7" s="9" customFormat="1" x14ac:dyDescent="0.25">
      <c r="G770" s="49"/>
    </row>
    <row r="771" spans="7:7" s="9" customFormat="1" x14ac:dyDescent="0.25">
      <c r="G771" s="49"/>
    </row>
    <row r="772" spans="7:7" s="9" customFormat="1" x14ac:dyDescent="0.25">
      <c r="G772" s="49"/>
    </row>
    <row r="773" spans="7:7" s="9" customFormat="1" x14ac:dyDescent="0.25">
      <c r="G773" s="49"/>
    </row>
    <row r="774" spans="7:7" s="9" customFormat="1" x14ac:dyDescent="0.25">
      <c r="G774" s="49"/>
    </row>
    <row r="775" spans="7:7" s="9" customFormat="1" x14ac:dyDescent="0.25">
      <c r="G775" s="49"/>
    </row>
    <row r="776" spans="7:7" s="9" customFormat="1" x14ac:dyDescent="0.25">
      <c r="G776" s="49"/>
    </row>
    <row r="777" spans="7:7" s="9" customFormat="1" x14ac:dyDescent="0.25">
      <c r="G777" s="49"/>
    </row>
    <row r="778" spans="7:7" s="9" customFormat="1" x14ac:dyDescent="0.25">
      <c r="G778" s="49"/>
    </row>
    <row r="779" spans="7:7" s="9" customFormat="1" x14ac:dyDescent="0.25">
      <c r="G779" s="49"/>
    </row>
    <row r="780" spans="7:7" s="9" customFormat="1" x14ac:dyDescent="0.25">
      <c r="G780" s="49"/>
    </row>
    <row r="781" spans="7:7" s="9" customFormat="1" x14ac:dyDescent="0.25">
      <c r="G781" s="49"/>
    </row>
    <row r="782" spans="7:7" s="9" customFormat="1" x14ac:dyDescent="0.25">
      <c r="G782" s="49"/>
    </row>
  </sheetData>
  <sheetProtection algorithmName="SHA-512" hashValue="fm/Kh7Cb1+NHt0oEPqLy+diT4oDy+y0my6FyfHY4OeoZQuna7JYr2EhAY2aO64/PLqWuCLqkVLUdac+2ftO/+Q==" saltValue="BZILN8dQxtNXtZq+f+FsAQ==" spinCount="100000" sheet="1" selectLockedCells="1"/>
  <mergeCells count="231">
    <mergeCell ref="B103:E103"/>
    <mergeCell ref="D104:E104"/>
    <mergeCell ref="D86:E86"/>
    <mergeCell ref="B99:E99"/>
    <mergeCell ref="D100:E100"/>
    <mergeCell ref="B101:H101"/>
    <mergeCell ref="B105:H105"/>
    <mergeCell ref="B165:H165"/>
    <mergeCell ref="B251:H251"/>
    <mergeCell ref="B203:H203"/>
    <mergeCell ref="B249:E249"/>
    <mergeCell ref="D250:E250"/>
    <mergeCell ref="B127:E127"/>
    <mergeCell ref="D128:E128"/>
    <mergeCell ref="B129:H129"/>
    <mergeCell ref="B143:H143"/>
    <mergeCell ref="B247:C247"/>
    <mergeCell ref="D247:G247"/>
    <mergeCell ref="B201:E201"/>
    <mergeCell ref="D202:E202"/>
    <mergeCell ref="B139:C139"/>
    <mergeCell ref="D139:G139"/>
    <mergeCell ref="B107:C107"/>
    <mergeCell ref="D107:G107"/>
    <mergeCell ref="B109:E109"/>
    <mergeCell ref="D110:E110"/>
    <mergeCell ref="B125:C125"/>
    <mergeCell ref="D125:G125"/>
    <mergeCell ref="B149:C149"/>
    <mergeCell ref="D149:G149"/>
    <mergeCell ref="B151:E151"/>
    <mergeCell ref="D152:E152"/>
    <mergeCell ref="B141:E141"/>
    <mergeCell ref="B113:E113"/>
    <mergeCell ref="D114:E114"/>
    <mergeCell ref="B115:H115"/>
    <mergeCell ref="B117:E117"/>
    <mergeCell ref="D118:E118"/>
    <mergeCell ref="B119:H119"/>
    <mergeCell ref="B121:E121"/>
    <mergeCell ref="D122:E122"/>
    <mergeCell ref="B155:E155"/>
    <mergeCell ref="D156:E156"/>
    <mergeCell ref="B157:H157"/>
    <mergeCell ref="B159:E159"/>
    <mergeCell ref="D160:E160"/>
    <mergeCell ref="B161:H161"/>
    <mergeCell ref="B163:E163"/>
    <mergeCell ref="D164:E164"/>
    <mergeCell ref="B111:H111"/>
    <mergeCell ref="F36:G36"/>
    <mergeCell ref="F37:G37"/>
    <mergeCell ref="D71:G71"/>
    <mergeCell ref="B73:E73"/>
    <mergeCell ref="D74:E74"/>
    <mergeCell ref="B87:H87"/>
    <mergeCell ref="D78:E78"/>
    <mergeCell ref="B85:E85"/>
    <mergeCell ref="B71:C71"/>
    <mergeCell ref="B45:D45"/>
    <mergeCell ref="F45:G45"/>
    <mergeCell ref="B46:D46"/>
    <mergeCell ref="F46:G46"/>
    <mergeCell ref="B36:D36"/>
    <mergeCell ref="B37:D37"/>
    <mergeCell ref="B38:D38"/>
    <mergeCell ref="F38:G38"/>
    <mergeCell ref="B39:D39"/>
    <mergeCell ref="F39:G39"/>
    <mergeCell ref="B67:E67"/>
    <mergeCell ref="B79:H79"/>
    <mergeCell ref="D68:E68"/>
    <mergeCell ref="B63:E63"/>
    <mergeCell ref="D64:E64"/>
    <mergeCell ref="B57:C57"/>
    <mergeCell ref="B59:E59"/>
    <mergeCell ref="D60:E60"/>
    <mergeCell ref="B48:H48"/>
    <mergeCell ref="C50:E53"/>
    <mergeCell ref="B77:E77"/>
    <mergeCell ref="B65:H65"/>
    <mergeCell ref="B61:H61"/>
    <mergeCell ref="B75:H75"/>
    <mergeCell ref="D57:G57"/>
    <mergeCell ref="B69:H69"/>
    <mergeCell ref="B2:H2"/>
    <mergeCell ref="B4:H4"/>
    <mergeCell ref="B33:E34"/>
    <mergeCell ref="B35:G35"/>
    <mergeCell ref="F15:G16"/>
    <mergeCell ref="B15:D16"/>
    <mergeCell ref="B17:D17"/>
    <mergeCell ref="B18:D18"/>
    <mergeCell ref="B19:D19"/>
    <mergeCell ref="B21:D21"/>
    <mergeCell ref="B22:D22"/>
    <mergeCell ref="B23:D23"/>
    <mergeCell ref="B24:D24"/>
    <mergeCell ref="B25:D25"/>
    <mergeCell ref="B26:D26"/>
    <mergeCell ref="F31:G31"/>
    <mergeCell ref="B6:H13"/>
    <mergeCell ref="F17:G30"/>
    <mergeCell ref="B20:D20"/>
    <mergeCell ref="B27:D27"/>
    <mergeCell ref="B30:D30"/>
    <mergeCell ref="B167:E167"/>
    <mergeCell ref="D142:E142"/>
    <mergeCell ref="B81:E81"/>
    <mergeCell ref="D82:E82"/>
    <mergeCell ref="B83:H83"/>
    <mergeCell ref="B89:E89"/>
    <mergeCell ref="D90:E90"/>
    <mergeCell ref="B91:H91"/>
    <mergeCell ref="B93:E93"/>
    <mergeCell ref="D94:E94"/>
    <mergeCell ref="B95:H95"/>
    <mergeCell ref="B123:H123"/>
    <mergeCell ref="B131:E131"/>
    <mergeCell ref="D132:E132"/>
    <mergeCell ref="B133:H133"/>
    <mergeCell ref="B135:E135"/>
    <mergeCell ref="D136:E136"/>
    <mergeCell ref="B137:H137"/>
    <mergeCell ref="B145:E145"/>
    <mergeCell ref="D146:E146"/>
    <mergeCell ref="B147:H147"/>
    <mergeCell ref="B97:C97"/>
    <mergeCell ref="D97:G97"/>
    <mergeCell ref="B153:H153"/>
    <mergeCell ref="B171:E171"/>
    <mergeCell ref="D172:E172"/>
    <mergeCell ref="B173:H173"/>
    <mergeCell ref="B175:E175"/>
    <mergeCell ref="D176:E176"/>
    <mergeCell ref="B177:H177"/>
    <mergeCell ref="B179:E179"/>
    <mergeCell ref="D180:E180"/>
    <mergeCell ref="D168:E168"/>
    <mergeCell ref="B169:H169"/>
    <mergeCell ref="B181:H181"/>
    <mergeCell ref="B183:E183"/>
    <mergeCell ref="D184:E184"/>
    <mergeCell ref="B185:H185"/>
    <mergeCell ref="B187:E187"/>
    <mergeCell ref="D188:E188"/>
    <mergeCell ref="B189:H189"/>
    <mergeCell ref="B205:E205"/>
    <mergeCell ref="D206:E206"/>
    <mergeCell ref="B193:E193"/>
    <mergeCell ref="D194:E194"/>
    <mergeCell ref="B195:H195"/>
    <mergeCell ref="B197:E197"/>
    <mergeCell ref="D198:E198"/>
    <mergeCell ref="B199:H199"/>
    <mergeCell ref="B191:C191"/>
    <mergeCell ref="D191:G191"/>
    <mergeCell ref="B207:H207"/>
    <mergeCell ref="B209:E209"/>
    <mergeCell ref="D210:E210"/>
    <mergeCell ref="B211:H211"/>
    <mergeCell ref="B213:E213"/>
    <mergeCell ref="D214:E214"/>
    <mergeCell ref="B215:H215"/>
    <mergeCell ref="B217:E217"/>
    <mergeCell ref="D218:E218"/>
    <mergeCell ref="B219:H219"/>
    <mergeCell ref="B221:E221"/>
    <mergeCell ref="D222:E222"/>
    <mergeCell ref="B223:H223"/>
    <mergeCell ref="B235:E235"/>
    <mergeCell ref="D236:E236"/>
    <mergeCell ref="B237:H237"/>
    <mergeCell ref="B239:E239"/>
    <mergeCell ref="D240:E240"/>
    <mergeCell ref="B227:E227"/>
    <mergeCell ref="D228:E228"/>
    <mergeCell ref="B229:H229"/>
    <mergeCell ref="B231:E231"/>
    <mergeCell ref="D232:E232"/>
    <mergeCell ref="B225:C225"/>
    <mergeCell ref="D225:G225"/>
    <mergeCell ref="B233:H233"/>
    <mergeCell ref="B271:H271"/>
    <mergeCell ref="B273:E273"/>
    <mergeCell ref="D274:E274"/>
    <mergeCell ref="B275:H275"/>
    <mergeCell ref="B277:E277"/>
    <mergeCell ref="D278:E278"/>
    <mergeCell ref="B279:H279"/>
    <mergeCell ref="B241:H241"/>
    <mergeCell ref="B243:E243"/>
    <mergeCell ref="D244:E244"/>
    <mergeCell ref="B245:H245"/>
    <mergeCell ref="B257:E257"/>
    <mergeCell ref="D258:E258"/>
    <mergeCell ref="B259:H259"/>
    <mergeCell ref="B267:C267"/>
    <mergeCell ref="D267:G267"/>
    <mergeCell ref="D261:G261"/>
    <mergeCell ref="B265:H265"/>
    <mergeCell ref="D264:E264"/>
    <mergeCell ref="B261:C261"/>
    <mergeCell ref="B263:E263"/>
    <mergeCell ref="B253:E253"/>
    <mergeCell ref="D254:E254"/>
    <mergeCell ref="B255:H255"/>
    <mergeCell ref="B301:C301"/>
    <mergeCell ref="D301:G301"/>
    <mergeCell ref="B303:E303"/>
    <mergeCell ref="D304:E304"/>
    <mergeCell ref="B305:H305"/>
    <mergeCell ref="B28:D28"/>
    <mergeCell ref="B29:D29"/>
    <mergeCell ref="B293:E293"/>
    <mergeCell ref="D294:E294"/>
    <mergeCell ref="B295:H295"/>
    <mergeCell ref="B297:E297"/>
    <mergeCell ref="D298:E298"/>
    <mergeCell ref="B299:H299"/>
    <mergeCell ref="B281:E281"/>
    <mergeCell ref="D282:E282"/>
    <mergeCell ref="B283:H283"/>
    <mergeCell ref="B285:E285"/>
    <mergeCell ref="D286:E286"/>
    <mergeCell ref="B287:H287"/>
    <mergeCell ref="B289:E289"/>
    <mergeCell ref="D290:E290"/>
    <mergeCell ref="B291:H291"/>
    <mergeCell ref="B269:E269"/>
    <mergeCell ref="D270:E270"/>
  </mergeCells>
  <pageMargins left="0.15748031496062992" right="0.15748031496062992" top="0.23622047244094491" bottom="0.51181102362204722" header="0.15748031496062992" footer="0.31496062992125984"/>
  <pageSetup paperSize="9" scale="83" fitToHeight="40" orientation="portrait" r:id="rId1"/>
  <drawing r:id="rId2"/>
  <extLst>
    <ext xmlns:x14="http://schemas.microsoft.com/office/spreadsheetml/2009/9/main" uri="{78C0D931-6437-407d-A8EE-F0AAD7539E65}">
      <x14:conditionalFormattings>
        <x14:conditionalFormatting xmlns:xm="http://schemas.microsoft.com/office/excel/2006/main">
          <x14:cfRule type="iconSet" priority="1" id="{DF63008C-F4D7-45C0-864D-701E405D588A}">
            <x14:iconSet iconSet="3Symbols" custom="1">
              <x14:cfvo type="percent">
                <xm:f>0</xm:f>
              </x14:cfvo>
              <x14:cfvo type="num">
                <xm:f>$F$31</xm:f>
              </x14:cfvo>
              <x14:cfvo type="num" gte="0">
                <xm:f>$F$31</xm:f>
              </x14:cfvo>
              <x14:cfIcon iconSet="3Symbols" iconId="2"/>
              <x14:cfIcon iconSet="3Symbols" iconId="2"/>
              <x14:cfIcon iconSet="3Symbols" iconId="0"/>
            </x14:iconSet>
          </x14:cfRule>
          <xm:sqref>E31</xm:sqref>
        </x14:conditionalFormatting>
      </x14:conditionalFormatting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ExpedObservacionesDoc xmlns="d533bed5-9690-4d30-8b99-7bf4881b3392" xsi:nil="true"/>
    <ExpedEnviarPixelware xmlns="d533bed5-9690-4d30-8b99-7bf4881b3392">true</ExpedEnviarPixelware>
    <ExpedObjeto xmlns="d533bed5-9690-4d30-8b99-7bf4881b3392">Obra de acondicionamiento de los almacenes C3, C4 y C5 de la Central Nuclear Santa María de Garoña</ExpedObjeto>
    <ExpedCodigoDoc xmlns="d533bed5-9690-4d30-8b99-7bf4881b3392" xsi:nil="true"/>
    <ExpedLookupTipoDoc xmlns="d533bed5-9690-4d30-8b99-7bf4881b3392">9</ExpedLookupTipoDoc>
    <TaxCatchAll xmlns="d533bed5-9690-4d30-8b99-7bf4881b3392"/>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de Ficha de Expediente" ma:contentTypeID="0x010100392E5F355A914E42961451D95FB2D2D0006EBF2368AAA15C4D943B06DB2063960A" ma:contentTypeVersion="15" ma:contentTypeDescription="" ma:contentTypeScope="" ma:versionID="5c6e79fc64c810ba10f62ceed4c96f06">
  <xsd:schema xmlns:xsd="http://www.w3.org/2001/XMLSchema" xmlns:xs="http://www.w3.org/2001/XMLSchema" xmlns:p="http://schemas.microsoft.com/office/2006/metadata/properties" xmlns:ns2="d533bed5-9690-4d30-8b99-7bf4881b3392" targetNamespace="http://schemas.microsoft.com/office/2006/metadata/properties" ma:root="true" ma:fieldsID="415833a0b56a388a6084ada6f28142e4" ns2:_="">
    <xsd:import namespace="d533bed5-9690-4d30-8b99-7bf4881b3392"/>
    <xsd:element name="properties">
      <xsd:complexType>
        <xsd:sequence>
          <xsd:element name="documentManagement">
            <xsd:complexType>
              <xsd:all>
                <xsd:element ref="ns2:ExpedCodigoDoc" minOccurs="0"/>
                <xsd:element ref="ns2:TaxCatchAll" minOccurs="0"/>
                <xsd:element ref="ns2:TaxCatchAllLabel" minOccurs="0"/>
                <xsd:element ref="ns2:ExpedObservacionesDoc" minOccurs="0"/>
                <xsd:element ref="ns2:ExpedEnviarPixelware" minOccurs="0"/>
                <xsd:element ref="ns2:SharedWithUsers" minOccurs="0"/>
                <xsd:element ref="ns2:SharedWithDetails" minOccurs="0"/>
                <xsd:element ref="ns2:ExpedLookupTipoDoc" minOccurs="0"/>
                <xsd:element ref="ns2:ExpedObjeto"/>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533bed5-9690-4d30-8b99-7bf4881b3392" elementFormDefault="qualified">
    <xsd:import namespace="http://schemas.microsoft.com/office/2006/documentManagement/types"/>
    <xsd:import namespace="http://schemas.microsoft.com/office/infopath/2007/PartnerControls"/>
    <xsd:element name="ExpedCodigoDoc" ma:index="8" nillable="true" ma:displayName="Código del documento" ma:internalName="ExpedCodigoDoc">
      <xsd:simpleType>
        <xsd:restriction base="dms:Text">
          <xsd:maxLength value="255"/>
        </xsd:restriction>
      </xsd:simpleType>
    </xsd:element>
    <xsd:element name="TaxCatchAll" ma:index="9" nillable="true" ma:displayName="Columna global de taxonomía" ma:hidden="true" ma:list="{cdc9a2cd-e511-405a-8e54-c3eb9fa04a03}" ma:internalName="TaxCatchAll" ma:showField="CatchAllData" ma:web="d533bed5-9690-4d30-8b99-7bf4881b3392">
      <xsd:complexType>
        <xsd:complexContent>
          <xsd:extension base="dms:MultiChoiceLookup">
            <xsd:sequence>
              <xsd:element name="Value" type="dms:Lookup" maxOccurs="unbounded" minOccurs="0" nillable="true"/>
            </xsd:sequence>
          </xsd:extension>
        </xsd:complexContent>
      </xsd:complexType>
    </xsd:element>
    <xsd:element name="TaxCatchAllLabel" ma:index="10" nillable="true" ma:displayName="Columna global de taxonomía1" ma:hidden="true" ma:list="{cdc9a2cd-e511-405a-8e54-c3eb9fa04a03}" ma:internalName="TaxCatchAllLabel" ma:readOnly="true" ma:showField="CatchAllDataLabel" ma:web="d533bed5-9690-4d30-8b99-7bf4881b3392">
      <xsd:complexType>
        <xsd:complexContent>
          <xsd:extension base="dms:MultiChoiceLookup">
            <xsd:sequence>
              <xsd:element name="Value" type="dms:Lookup" maxOccurs="unbounded" minOccurs="0" nillable="true"/>
            </xsd:sequence>
          </xsd:extension>
        </xsd:complexContent>
      </xsd:complexType>
    </xsd:element>
    <xsd:element name="ExpedObservacionesDoc" ma:index="11" nillable="true" ma:displayName="Observaciones del documento" ma:internalName="ExpedObservacionesDoc">
      <xsd:simpleType>
        <xsd:restriction base="dms:Note">
          <xsd:maxLength value="255"/>
        </xsd:restriction>
      </xsd:simpleType>
    </xsd:element>
    <xsd:element name="ExpedEnviarPixelware" ma:index="12" nillable="true" ma:displayName="Enviar a la plataforma" ma:default="1" ma:internalName="ExpedEnviarPixelware">
      <xsd:simpleType>
        <xsd:restriction base="dms:Boolean"/>
      </xsd:simpleType>
    </xsd:element>
    <xsd:element name="SharedWithUsers" ma:index="13"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Detalles de uso compartido" ma:internalName="SharedWithDetails" ma:readOnly="true">
      <xsd:simpleType>
        <xsd:restriction base="dms:Note">
          <xsd:maxLength value="255"/>
        </xsd:restriction>
      </xsd:simpleType>
    </xsd:element>
    <xsd:element name="ExpedLookupTipoDoc" ma:index="15" nillable="true" ma:displayName="ExpedLookupTipoDoc" ma:default="" ma:description="" ma:list="{dc726bf4-5a15-4da3-b48e-abd9399f295e}" ma:internalName="ExpedLookupTipoDoc" ma:showField="Title">
      <xsd:simpleType>
        <xsd:restriction base="dms:Lookup"/>
      </xsd:simpleType>
    </xsd:element>
    <xsd:element name="ExpedObjeto" ma:index="16" ma:displayName="Objeto" ma:description="No cumplimentar todo en mayúscula" ma:indexed="true" ma:internalName="ExpedObjet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5DF36D2-E249-40EE-B87D-8EBFA653F5C7}">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d533bed5-9690-4d30-8b99-7bf4881b3392"/>
    <ds:schemaRef ds:uri="http://www.w3.org/XML/1998/namespace"/>
    <ds:schemaRef ds:uri="http://purl.org/dc/dcmitype/"/>
  </ds:schemaRefs>
</ds:datastoreItem>
</file>

<file path=customXml/itemProps2.xml><?xml version="1.0" encoding="utf-8"?>
<ds:datastoreItem xmlns:ds="http://schemas.openxmlformats.org/officeDocument/2006/customXml" ds:itemID="{CDEA34E7-2032-4A58-9A88-E2938F758CE1}">
  <ds:schemaRefs>
    <ds:schemaRef ds:uri="http://schemas.microsoft.com/sharepoint/v3/contenttype/forms"/>
  </ds:schemaRefs>
</ds:datastoreItem>
</file>

<file path=customXml/itemProps3.xml><?xml version="1.0" encoding="utf-8"?>
<ds:datastoreItem xmlns:ds="http://schemas.openxmlformats.org/officeDocument/2006/customXml" ds:itemID="{8CCD2C42-92E2-443E-820E-A1909017BA0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533bed5-9690-4d30-8b99-7bf4881b339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Instrucciones</vt:lpstr>
      <vt:lpstr>Modelo de oferta económica</vt:lpstr>
      <vt:lpstr>'Modelo de oferta económica'!_Toc125653051</vt:lpstr>
      <vt:lpstr>Instrucciones!Área_de_impresión</vt:lpstr>
      <vt:lpstr>'Modelo de oferta económica'!Área_de_impresión</vt:lpstr>
    </vt:vector>
  </TitlesOfParts>
  <Company>Enresa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Modelo o económica Acondicionamiento almacenes Cs</dc:title>
  <dc:creator>Almoguera Sanmiguel, Aurelio José</dc:creator>
  <cp:lastModifiedBy>aals@enresa.es</cp:lastModifiedBy>
  <cp:lastPrinted>2025-12-16T14:03:37Z</cp:lastPrinted>
  <dcterms:created xsi:type="dcterms:W3CDTF">2023-01-31T12:44:50Z</dcterms:created>
  <dcterms:modified xsi:type="dcterms:W3CDTF">2026-02-06T13:30:48Z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0x010100392E5F355A914E42961451D95FB2D2D0006EBF2368AAA15C4D943B06DB2063960A</vt:lpwstr>
  </property>
  <property fmtid="{D5CDD505-2E9C-101B-9397-08002B2CF9AE}" pid="3" name="_docset_NoMedatataSyncRequired">
    <vt:lpwstr>False</vt:lpwstr>
  </property>
</Properties>
</file>