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66925"/>
  <mc:AlternateContent xmlns:mc="http://schemas.openxmlformats.org/markup-compatibility/2006">
    <mc:Choice Requires="x15">
      <x15ac:absPath xmlns:x15ac="http://schemas.microsoft.com/office/spreadsheetml/2010/11/ac" url="https://enresa-my.sharepoint.com/personal/jdul_enresa_es/Documents/EQUIPO PROYECTOS CLAUSURA SMG/26. Báscula camiones/1. Documentos de licitación/"/>
    </mc:Choice>
  </mc:AlternateContent>
  <xr:revisionPtr revIDLastSave="1767" documentId="8_{808E09D2-85C2-4CC1-9B0C-836F631051A4}" xr6:coauthVersionLast="47" xr6:coauthVersionMax="47" xr10:uidLastSave="{3DC5B707-4BE0-41B7-A225-41D5B00D9E11}"/>
  <workbookProtection workbookAlgorithmName="SHA-512" workbookHashValue="6Ivp3xFuTui/23RnlQ/mUhCitMaJjJRIe5ekRSknaL5QmrGmaUpiogg4FzNzAhygSpdrxj+h1n88HRnqr0QbFA==" workbookSaltValue="8YWn5LYAXRyUpftp/ZUAPQ==" workbookSpinCount="100000" lockStructure="1"/>
  <bookViews>
    <workbookView xWindow="-108" yWindow="-108" windowWidth="30936" windowHeight="16776" tabRatio="822"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Instrucciones!$B$1:$S$21</definedName>
    <definedName name="_xlnm.Print_Area" localSheetId="1">'Modelo de oferta económica'!$B$2:$H$291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21" i="1" l="1"/>
  <c r="J220" i="1"/>
  <c r="H221" i="1" s="1"/>
  <c r="I217" i="1"/>
  <c r="J216" i="1"/>
  <c r="H217" i="1" s="1"/>
  <c r="I213" i="1"/>
  <c r="J212" i="1"/>
  <c r="H213" i="1" s="1"/>
  <c r="I209" i="1"/>
  <c r="J208" i="1"/>
  <c r="H209" i="1" s="1"/>
  <c r="I205" i="1"/>
  <c r="J204" i="1"/>
  <c r="H205" i="1" s="1"/>
  <c r="I201" i="1"/>
  <c r="J200" i="1"/>
  <c r="H201" i="1" s="1"/>
  <c r="I197" i="1"/>
  <c r="J196" i="1"/>
  <c r="H197" i="1" s="1"/>
  <c r="I193" i="1"/>
  <c r="J192" i="1"/>
  <c r="H193" i="1" s="1"/>
  <c r="I175" i="1"/>
  <c r="J174" i="1"/>
  <c r="H175" i="1" s="1"/>
  <c r="I171" i="1"/>
  <c r="J170" i="1"/>
  <c r="H171" i="1" s="1"/>
  <c r="I167" i="1"/>
  <c r="J166" i="1"/>
  <c r="H167" i="1" s="1"/>
  <c r="I163" i="1"/>
  <c r="J162" i="1"/>
  <c r="H163" i="1" s="1"/>
  <c r="I159" i="1"/>
  <c r="J158" i="1"/>
  <c r="H159" i="1" s="1"/>
  <c r="I155" i="1"/>
  <c r="J154" i="1"/>
  <c r="H155" i="1" s="1"/>
  <c r="I133" i="1"/>
  <c r="J132" i="1"/>
  <c r="H133" i="1" s="1"/>
  <c r="I129" i="1"/>
  <c r="J128" i="1"/>
  <c r="H129" i="1" s="1"/>
  <c r="I125" i="1"/>
  <c r="J124" i="1"/>
  <c r="H125" i="1" s="1"/>
  <c r="I121" i="1"/>
  <c r="J120" i="1"/>
  <c r="H121" i="1" s="1"/>
  <c r="I117" i="1"/>
  <c r="J116" i="1"/>
  <c r="H117" i="1" s="1"/>
  <c r="I113" i="1"/>
  <c r="J112" i="1"/>
  <c r="H113" i="1" s="1"/>
  <c r="I109" i="1"/>
  <c r="J108" i="1"/>
  <c r="H109" i="1" s="1"/>
  <c r="I105" i="1"/>
  <c r="J104" i="1"/>
  <c r="H105" i="1" s="1"/>
  <c r="I101" i="1"/>
  <c r="J100" i="1"/>
  <c r="H101" i="1" s="1"/>
  <c r="I97" i="1"/>
  <c r="J96" i="1"/>
  <c r="H97" i="1" s="1"/>
  <c r="I267" i="1"/>
  <c r="J266" i="1"/>
  <c r="H267" i="1" s="1"/>
  <c r="I263" i="1"/>
  <c r="J262" i="1"/>
  <c r="H263" i="1" s="1"/>
  <c r="I259" i="1"/>
  <c r="J258" i="1"/>
  <c r="H259" i="1" s="1"/>
  <c r="I255" i="1"/>
  <c r="J254" i="1"/>
  <c r="H255" i="1" s="1"/>
  <c r="I189" i="1"/>
  <c r="J188" i="1"/>
  <c r="H189" i="1" s="1"/>
  <c r="I185" i="1"/>
  <c r="J184" i="1"/>
  <c r="H185" i="1" s="1"/>
  <c r="I151" i="1"/>
  <c r="J150" i="1"/>
  <c r="H151" i="1" s="1"/>
  <c r="I147" i="1"/>
  <c r="J146" i="1"/>
  <c r="H147" i="1" s="1"/>
  <c r="I143" i="1"/>
  <c r="J142" i="1"/>
  <c r="H143" i="1" s="1"/>
  <c r="I83" i="1"/>
  <c r="J82" i="1"/>
  <c r="H83" i="1" s="1"/>
  <c r="I283" i="1"/>
  <c r="I280" i="1" s="1"/>
  <c r="J282" i="1"/>
  <c r="H283" i="1" s="1"/>
  <c r="H280" i="1" s="1"/>
  <c r="I69" i="1" l="1"/>
  <c r="J68" i="1"/>
  <c r="H69" i="1" s="1"/>
  <c r="I277" i="1" l="1"/>
  <c r="J276" i="1"/>
  <c r="H277" i="1" s="1"/>
  <c r="I273" i="1"/>
  <c r="I270" i="1" s="1"/>
  <c r="J272" i="1"/>
  <c r="H273" i="1" s="1"/>
  <c r="H270" i="1" s="1"/>
  <c r="I251" i="1"/>
  <c r="J250" i="1"/>
  <c r="H251" i="1" s="1"/>
  <c r="I247" i="1"/>
  <c r="J246" i="1"/>
  <c r="H247" i="1" s="1"/>
  <c r="I243" i="1"/>
  <c r="J242" i="1"/>
  <c r="H243" i="1" s="1"/>
  <c r="I237" i="1"/>
  <c r="J236" i="1"/>
  <c r="H237" i="1" s="1"/>
  <c r="I233" i="1"/>
  <c r="J232" i="1"/>
  <c r="H233" i="1" s="1"/>
  <c r="I230" i="1" l="1"/>
  <c r="I24" i="1" s="1"/>
  <c r="I240" i="1"/>
  <c r="I25" i="1" s="1"/>
  <c r="H240" i="1"/>
  <c r="H230" i="1"/>
  <c r="I26" i="1"/>
  <c r="I181" i="1"/>
  <c r="I178" i="1" s="1"/>
  <c r="J180" i="1"/>
  <c r="H181" i="1" s="1"/>
  <c r="H178" i="1" s="1"/>
  <c r="I27" i="1"/>
  <c r="I227" i="1"/>
  <c r="J226" i="1"/>
  <c r="H227" i="1" s="1"/>
  <c r="H224" i="1" s="1"/>
  <c r="I224" i="1" l="1"/>
  <c r="I23" i="1" s="1"/>
  <c r="E23" i="1" s="1"/>
  <c r="E26" i="1"/>
  <c r="E24" i="1"/>
  <c r="E25" i="1"/>
  <c r="E27" i="1"/>
  <c r="I93" i="1" l="1"/>
  <c r="J92" i="1"/>
  <c r="H93" i="1" s="1"/>
  <c r="I89" i="1"/>
  <c r="J88" i="1"/>
  <c r="H89" i="1" s="1"/>
  <c r="H86" i="1" l="1"/>
  <c r="I86" i="1"/>
  <c r="I20" i="1" s="1"/>
  <c r="J60" i="1"/>
  <c r="H61" i="1" s="1"/>
  <c r="J288" i="1"/>
  <c r="H289" i="1" s="1"/>
  <c r="H286" i="1" s="1"/>
  <c r="I289" i="1"/>
  <c r="I22" i="1"/>
  <c r="E22" i="1" s="1"/>
  <c r="J138" i="1"/>
  <c r="H139" i="1" s="1"/>
  <c r="H136" i="1" s="1"/>
  <c r="I139" i="1"/>
  <c r="I136" i="1" s="1"/>
  <c r="J74" i="1"/>
  <c r="H75" i="1" s="1"/>
  <c r="I75" i="1"/>
  <c r="J78" i="1"/>
  <c r="H79" i="1" s="1"/>
  <c r="I79" i="1"/>
  <c r="J64" i="1"/>
  <c r="H65" i="1" s="1"/>
  <c r="I61" i="1"/>
  <c r="I65" i="1"/>
  <c r="I286" i="1" l="1"/>
  <c r="I28" i="1" s="1"/>
  <c r="E28" i="1" s="1"/>
  <c r="I21" i="1"/>
  <c r="E21" i="1" s="1"/>
  <c r="I72" i="1"/>
  <c r="I19" i="1" s="1"/>
  <c r="H72" i="1"/>
  <c r="H58" i="1"/>
  <c r="E20" i="1"/>
  <c r="I58" i="1"/>
  <c r="I18" i="1" s="1"/>
  <c r="E19" i="1" l="1"/>
  <c r="E18" i="1"/>
  <c r="E29" i="1" l="1"/>
  <c r="I29" i="1" s="1"/>
</calcChain>
</file>

<file path=xl/sharedStrings.xml><?xml version="1.0" encoding="utf-8"?>
<sst xmlns="http://schemas.openxmlformats.org/spreadsheetml/2006/main" count="487" uniqueCount="223">
  <si>
    <t>CAPÍTULO 1</t>
  </si>
  <si>
    <t>Partida</t>
  </si>
  <si>
    <t>Precio Unitario</t>
  </si>
  <si>
    <t>Medición</t>
  </si>
  <si>
    <t>Importe</t>
  </si>
  <si>
    <t>m</t>
  </si>
  <si>
    <t>Ud.</t>
  </si>
  <si>
    <t>CAPÍTULO 2</t>
  </si>
  <si>
    <t>CAPÍTULO 3</t>
  </si>
  <si>
    <t>CAPÍTULO 5</t>
  </si>
  <si>
    <t>TOTAL PROYECTO</t>
  </si>
  <si>
    <t>Importe (€)</t>
  </si>
  <si>
    <t>P.A.</t>
  </si>
  <si>
    <t>Precio</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</si>
  <si>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</si>
  <si>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</si>
  <si>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</si>
  <si>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</si>
  <si>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</si>
  <si>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</si>
  <si>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</si>
  <si>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</si>
  <si>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</si>
  <si>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</si>
  <si>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</si>
  <si>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</si>
  <si>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</si>
  <si>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</si>
  <si>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</si>
  <si>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</si>
  <si>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</si>
  <si>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</si>
  <si>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</si>
  <si>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</si>
  <si>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</si>
  <si>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</si>
  <si>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m²</t>
  </si>
  <si>
    <t>CAPÍTULO 4</t>
  </si>
  <si>
    <t>CAPÍTULO 6</t>
  </si>
  <si>
    <t>CAPÍTULO 7</t>
  </si>
  <si>
    <t>CAPÍTULO 8</t>
  </si>
  <si>
    <t>CAPÍTULO 9</t>
  </si>
  <si>
    <t>CAPÍTULO 10</t>
  </si>
  <si>
    <t>CAPÍTULO 11</t>
  </si>
  <si>
    <t>-El licitador rellenará en la pestaña "Modelo de oferta Económica" sus datos en los espacios punteados y la tabla correspondiente a la subcontratación prevista, en su caso, de tareas no críticas.</t>
  </si>
  <si>
    <t>-El licitador rellenará las celdas en naranja de la pestaña "Modelo de oferta Económica", que se corresponden con el importe ofertado de cada precio unitario y partida alzada de cada una de las partidas. El archivo calcula automaticamente el importe total.</t>
  </si>
  <si>
    <t>ACTIVIDADES PREVIAS</t>
  </si>
  <si>
    <t>001</t>
  </si>
  <si>
    <t>Implantación en obra</t>
  </si>
  <si>
    <t>002</t>
  </si>
  <si>
    <t>003</t>
  </si>
  <si>
    <t>CAP.1 - Actividades Previas</t>
  </si>
  <si>
    <t>004</t>
  </si>
  <si>
    <t>005</t>
  </si>
  <si>
    <t>006</t>
  </si>
  <si>
    <t>007</t>
  </si>
  <si>
    <t>008</t>
  </si>
  <si>
    <t>009</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</si>
  <si>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</si>
  <si>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</si>
  <si>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</si>
  <si>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</si>
  <si>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</si>
  <si>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</si>
  <si>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</si>
  <si>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</si>
  <si>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</si>
  <si>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</si>
  <si>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</si>
  <si>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</si>
  <si>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</si>
  <si>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</si>
  <si>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</si>
  <si>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</si>
  <si>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</si>
  <si>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</si>
  <si>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</si>
  <si>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</si>
  <si>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</si>
  <si>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</si>
  <si>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</si>
  <si>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</si>
  <si>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</si>
  <si>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</si>
  <si>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</si>
  <si>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</si>
  <si>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</si>
  <si>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</si>
  <si>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</si>
  <si>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</si>
  <si>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</si>
  <si>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</si>
  <si>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</si>
  <si>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</si>
  <si>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Partida alzada de abono íntegro. Incluye una inspección final de los trabajos ejecutados conforme a lo esperado, desmontaje de instalaciones temporales y acopio, limpieza final de obra y preparación de la documentación final solicitada.</t>
  </si>
  <si>
    <t>Y para que conste, firmo la presente declaración en …................….......... a…..de…………...... 2026.</t>
  </si>
  <si>
    <t>ANEXO 5</t>
  </si>
  <si>
    <t>PROYECTO DE OBRAS DE ADECUACIÓN DE UNA ZONA EXTERIOR PARA LA INSTALACIÓN DE UNA BÁSCULA DE PESAJE DE CAMIONES EN LA CENTRAL NUCLEAR SANTA MARÍA DE GAROÑA</t>
  </si>
  <si>
    <t>CAP.2 - Modificación del sistema de riego y arbolado</t>
  </si>
  <si>
    <t>CAP.3 - Modificación del sistema de protección contra incendios (PCI)</t>
  </si>
  <si>
    <t>CAP.4 - Modificación del sistema eléctrico</t>
  </si>
  <si>
    <t>CAP.5 - Demoliciones y adecuación civil</t>
  </si>
  <si>
    <t>CAP.6 - Instalación de báscula</t>
  </si>
  <si>
    <t>CAP.7 - Señalizaciones</t>
  </si>
  <si>
    <t>CAP.8 - Trabajos finales</t>
  </si>
  <si>
    <t>CAP.9 - Gestión de residuos</t>
  </si>
  <si>
    <t>CAP.10 - Control de calidad</t>
  </si>
  <si>
    <t>CAP.11 - Seguridad y salud</t>
  </si>
  <si>
    <t>Partida alzada de abono íntegro. Incluye todos los costes asociados al establecimiento y la gestión del alta del contratista y su personal en la instalación, incluyendo: implantación en obra (instalación de casetas de obra, habilitación de espacios de trabajo y acopios, etc), cursos de acceso, formación específica (PR, seguridad), reconocimientos médicos, etc.</t>
  </si>
  <si>
    <t>Comprobaciones previas</t>
  </si>
  <si>
    <t>Partida alzada de abono íntegro. Incluye todos los costes asociados a la realización de las comprobaciones previas destinadas a verificar sobre el terreno la modificación planteada.</t>
  </si>
  <si>
    <t>Verificación de descargos</t>
  </si>
  <si>
    <t>Partida alzada de abono íntegro. Incluye la verificación de que las instalaciones se encuentran en descargo.</t>
  </si>
  <si>
    <t>MODIFICACIONES AL SISTEMA DE RIEGO Y ARBOLADO</t>
  </si>
  <si>
    <t>Talado de árbol</t>
  </si>
  <si>
    <t>Talado de árbol de entre 5 y 15 m de altura, de 15 a 30 cm de diámetro de tronco y copa poco frondosa, con motosierra, con extracción del tocón, carga manual a camión y transporte de los residuos vegetales a vertedero específico, situado una distancia no limitada.</t>
  </si>
  <si>
    <t>Retirado de arbustos de jardinería</t>
  </si>
  <si>
    <t>Retirada de arbustos y hierbas. Incluso recogida de la broza generada y carga sobre camión. 
Incluye: Protección y señalización de los espacios afectados. Arranque de arbustos y hierbas. Recogida de la broza generada. Carga sobre camión.</t>
  </si>
  <si>
    <t>Desmontaje del sistema de riego de agua</t>
  </si>
  <si>
    <t>Desmontaje de tubos de polipropileno de hasta 2" de diámetro, incluidas bocas de riego, con medios manuales, y carga manual sobre camión o contenedor.</t>
  </si>
  <si>
    <t>MODIFICACIÓN DEL SISTEMA DE PROTECCIÓN CONTRA INCENDIOS (PCI)</t>
  </si>
  <si>
    <t>Arqueta para equipos de PCI</t>
  </si>
  <si>
    <t>Arqueta para equipos de PCI, de dimensiones 250x120x150 cm, construida con fábrica de ladrillo cerámico macizo, de 1/2 pie de espesor, recibido con mortero de cemento, industrial, M-5, sobre solera de hormigón en masa HM-30/B/20/X0+XA2 de 15 cm de espesor, enfoscada y bruñida interiormente con mortero de cemento, industrial, con aditivo hidrófugo, M-15 formando aristas y esquinas a media caña, cerrada superior por tapa metálica; incluye excavación con medios manuales, posterior relleno del trasdós con material granular y accesorios necesarios.</t>
  </si>
  <si>
    <t>Demolición de pavimento exterior de aglomerado asfáltico</t>
  </si>
  <si>
    <t>Demolición de pavimento de aglomerado asfáltico en calzada, con martillo neumático, y carga manual sobre camión o contenedor.</t>
  </si>
  <si>
    <t>m³</t>
  </si>
  <si>
    <t>Excavación de zanjas</t>
  </si>
  <si>
    <t>Excavación de zanjas para instalaciones hasta una profundidad de 2 m, en cualquier tipo de terreno, con medios mecánicos, y carga a camión.</t>
  </si>
  <si>
    <t>010</t>
  </si>
  <si>
    <t>Desmontaje de tuberías del sistema de PCI</t>
  </si>
  <si>
    <t>Desmontaje de tubería de 3", codos y bridas de acero al carbono con medios manuales o mecánicos, incluyendo excavación, demolición de hormigón de envolvente, relleno de excavaciones con material proveniente de las excavaciones y carga manual sobre camión o contenedor de residuos.</t>
  </si>
  <si>
    <t>011</t>
  </si>
  <si>
    <t>Movimiento armario material de hidrante H-20</t>
  </si>
  <si>
    <t>Movimiento de armario y material de apoyo al hidrante de PCI H-20, e instalación en nueva ubicación.</t>
  </si>
  <si>
    <t>Suministro e instalación de tubería 3" del sistema de PCI</t>
  </si>
  <si>
    <t>Tubería de 3" acero al carbono ASTM A106 Gr. B. Presión de diseño 150 psig, presión de prueba 225 psig y temperatura de diseño 38ºC. Schedule STD, pintada en color RAL-3000.</t>
  </si>
  <si>
    <t>Suministro e instalación de codos 90º en línea 3" del sistema de PCI</t>
  </si>
  <si>
    <t>Codos de 3" 90º de acero al carbono ASTM A234. Presión de diseño 150 psig, presión de prueba 225 psig y temperatura de diseño 38ºC. Schedule STD, pintados en color RAL-3000. Unión soldada butt weld a tubería.</t>
  </si>
  <si>
    <t>Suministro e instalación de bridas en línea 3" del sistema de PCI</t>
  </si>
  <si>
    <t>Bridas de 3" Slip-on de acero al carbono ASTM A105 según ASME B16.5 rating 150 lbs soldada a tubería.</t>
  </si>
  <si>
    <t>Suministro e instalación de válvula manual de compuerta 3" del sistema de PCI</t>
  </si>
  <si>
    <t>Válvula manual de compuerta 3" acero al carbono de rating 150 lbs.</t>
  </si>
  <si>
    <t>Hormigón en masa</t>
  </si>
  <si>
    <t>Hormigón HM-25/B/20/X0 fabricado en central y vertido desde camión.</t>
  </si>
  <si>
    <t>Riego de imprimación</t>
  </si>
  <si>
    <t>Riego de imprimación con 1,0 kg/m² de emulsión bituminosa catiónica C50BF4 IMP, con un 50% de betún asfáltico como ligante y aditivo fluidificante.</t>
  </si>
  <si>
    <t>Capa de mezcla bituminosa continua en caliente</t>
  </si>
  <si>
    <t>Capa de 5 cm de espesor de mezcla bituminosa continua en caliente AC16 surf D, para capa de rodadura, de composición densa, con árido granítico de 16 mm de tamaño máximo y betún asfáltico de penetración.</t>
  </si>
  <si>
    <t>MODIFICACIÓN DEL SISTEMA ELÉCTRICO</t>
  </si>
  <si>
    <t>Desplazamiento de báculo de alumbrado</t>
  </si>
  <si>
    <t>Desconexionado, desmontaje e instalación en nuevo lugar del báculo. Incluye nueva base de anclaje, caja de conexiones, cableado y accesorios necesarios para correcto funcionamiento. Se incluye la demolición de la base antigua.</t>
  </si>
  <si>
    <t>Cambio de luminarias de báculos</t>
  </si>
  <si>
    <t>Sustitución de luminarias por tecnología LED de 240 W, 230 V, temperatura de color 3000 K.</t>
  </si>
  <si>
    <t>Rebaje y modificación de arqueta eléctrica</t>
  </si>
  <si>
    <t>Modificación de arqueta eléctrica, rebajando su rasante y reemplazando su tapa y marco a una resistente al tráfico vehicular D-400.</t>
  </si>
  <si>
    <t>Canalización eléctrica</t>
  </si>
  <si>
    <t>Canalización de tubo curvable, suministrado en rollo, de polietileno de doble pared (interior liso y exterior corrugado), de color naranja, de 63 mm de diámetro nominal, resistencia a la compresión 450 N, colocado sobre lecho de arena de 5 cm de espesor, debidamente compactada y nivelada con pisón vibrante de guiado manual, relleno lateral compactando hasta los riñones y posterior relleno con la misma arena hasta 10 cm por encima de la generatriz superior de la tubería. Instalación enterrada. Incluso cinta de señalización.</t>
  </si>
  <si>
    <t>Cable eléctrico 4x6 mm²</t>
  </si>
  <si>
    <t>Cable multipolar RZ1-K (AS), siendo su tensión asignada de 0,6/1 kV, reacción al fuego clase Cca-s1b, d1, a1, con conductor de cobre clase 5 (-K) de 4x6 mm² de sección, con aislamiento de polietileno reticulado (R) y cubierta de compuesto termoplástico a base de poliolefina libre de halógenos con baja emisión de humos y gases corrosivos (Z1). Incluso accesorios y elementos de sujeción.</t>
  </si>
  <si>
    <t>Cable eléctrico 3G2,5 mm²</t>
  </si>
  <si>
    <t>Cable multipolar RZ1-K (AS), siendo su tensión asignada de 0,6/1 kV, reacción al fuego clase Cca-s1b, d1, a1, con conductor de cobre clase 5 (-K) de 3G2,5 mm² de sección, con aislamiento de polietileno reticulado (R) y cubierta de compuesto termoplástico a base de poliolefina libre de halógenos con baja emisión de humos y gases corrosivos (Z1). Incluso accesorios y elementos de sujeción.</t>
  </si>
  <si>
    <t>Cable de pares de cobre</t>
  </si>
  <si>
    <t>Cable rígido U/UTP no propagador de la llama de 4 pares trenzados de cobre, categoría 6A, reacción al fuego clase Dca-s2, d2, a2 según UNE-EN 50575, con conductor unifilar de cobre, aislamiento de polietileno y vaina exterior de poliolefina termoplástica LSFH libre de halógenos, con baja emisión de humos y gases corrosivos, de 6,2 mm de diámetro. Incluso accesorios y elementos de sujeción.</t>
  </si>
  <si>
    <t>Relleno de zanjas para instalaciones</t>
  </si>
  <si>
    <t>Relleno envolvente y principal de zanjas para instalaciones, con arena de 0 a 5 mm de diámetro y compactación en tongadas sucesivas de 20 cm de espesor máximo con pisón vibrante de guiado manual, hasta alcanzar una densidad seca no inferior al 95% de la máxima obtenida en el ensayo Proctor Modificado, realizado según UNE 103501. Incluso cinta o distintivo indicador de la instalación.</t>
  </si>
  <si>
    <t>Panel de tomas de corriente</t>
  </si>
  <si>
    <t>Suministro, montaje, conexionado y puesta en servicio de panel de tomas de corriente con al menos dos tomas de 230 V y una toma de 400 V. Incluye las protecciones eléctricas correspondientes. El panel tendrá un pie de apoyo para fijarse al suelo y será apto para exteriores, con grado de protección IP67.</t>
  </si>
  <si>
    <t>DEMOLICIONES Y ADECUACIÓN CIVIL</t>
  </si>
  <si>
    <t>Demolición de bordillo</t>
  </si>
  <si>
    <t>Demolición de bordillo sobre base de hormigón, con medios manuales, sin deteriorar los elementos constructivos contiguos, y carga manual sobre camión o contenedor.</t>
  </si>
  <si>
    <t>Demolición de pavimento exterior de baldosas y/o losetas de hormigón</t>
  </si>
  <si>
    <t>Demolición de pavimento exterior de baldosas y/o losetas de hormigón, con martillo neumático, y carga manual sobre camión o contenedor.</t>
  </si>
  <si>
    <t>Demolición de pavimento exterior de hormigón</t>
  </si>
  <si>
    <t>Demolición de pavimento exterior de hormigón, mediante retroexcavadora con martillo rompedor, y carga mecánica sobre camión o contenedor.</t>
  </si>
  <si>
    <t>Demolición de arqueta</t>
  </si>
  <si>
    <t>Demolición de arqueta, con medios manuales, sin deteriorar las conducciones que conecten con la arqueta, y carga manual sobre camión o contenedor.</t>
  </si>
  <si>
    <t>Excavación</t>
  </si>
  <si>
    <t>Excavación en cualquier tipo de terreno, con medios mecánicos, y carga a camión.</t>
  </si>
  <si>
    <t>Relleno para base de pavimento</t>
  </si>
  <si>
    <t>Base de pavimento realizada mediante relleno a cielo abierto, con zahorra natural y compactación en tongadas sucesivas de 30 cm de espesor máximo con bandeja vibrante de guiado manual, hasta alcanzar una densidad seca no inferior al 95% de la máxima obtenida en el ensayo Proctor Modificado, realizado según UNE 103501.</t>
  </si>
  <si>
    <t>Solera de hormigón</t>
  </si>
  <si>
    <t>Solera de hormigón con malla electrosoldada de 25 cm de espesor, realizada con hormigón HA-25/F/20/X0 fabricado en central, con malla electrosoldada superior como armadura de reparto, ME 20x20 Ø 6-6 B 500 T 6x2,20 UNE-EN 10080 y con malla electrosoldada inferior, ME 20x20 Ø 6-6 B 500 T 6x2,20 UNE-EN 10080, extendido y vibrado manual mediante regla vibrante, con acabado superficial mediante fratasadora mecánica y posterior aplicación de agente filmógeno, (0,15 l/m²). Incluso panel de poliestireno expandido de 3 cm de espesor, para la ejecución de juntas de dilatación.</t>
  </si>
  <si>
    <t>Bordillo prefabricado de hormigón</t>
  </si>
  <si>
    <t>Piezas de bordillo de hormigón, monocapa, con sección normalizada de calzada C1 (35x15) cm, clase climática B (absorción &lt;=6%), clase resistente a la abrasión H (huella &lt;=23 mm) y clase resistente a flexión T (R-5 N/mm²), de 100 cm de longitud, según UNE-EN 1340 y UNE 127340, colocadas sobre base de hormigón en masa (HM-20/P/20/X0) de espesor uniforme de 20 cm y 10 cm de anchura a cada lado del bordillo, vertido desde camión, extendido y vibrado, con acabado maestreado; posterior rejuntado de anchura máxima 5 mm con mortero de cemento, industrial, M-5.</t>
  </si>
  <si>
    <t>INSTALACIÓN DE BÁSCULA</t>
  </si>
  <si>
    <t>Suministro e instalación de báscula</t>
  </si>
  <si>
    <t>Partida alzada de abono íntegro. Suministro e instalación de báscula puente mixta metálica-hormigón con funcionamiento electrónico, con dimensiones de 16 x 3,3 m, capacidad de carga de 60 toneladas. Se incluyen las obras y accesorios necesarios para el correcto funcionamiento, incluso el conexionado eléctrico, configuración de transmisión de datos, instalación de software de gestión de pesajes y formación de personal.</t>
  </si>
  <si>
    <t>SEÑALIZACIONES</t>
  </si>
  <si>
    <t>Marcado de inscripciones en viales</t>
  </si>
  <si>
    <t>Aplicación manual de pintura para exterior, a base de resinas acrílicas, color blanco, acabado satinado, textura lisa, para marcado de flechas e inscripciones en viales. Incluso microesferas de vidrio, para conseguir efecto retrorreflectante en seco. Incluye: Barrido mediante barredora mecánica. Premarcaje. Aplicación manual de la mezcla.</t>
  </si>
  <si>
    <t>Bolardo fijo de acero</t>
  </si>
  <si>
    <t>Bolardo fijo de acero, de 1600x159 mm (mínimo), acabado con pintura antioxidante de color negro y amarillo, embebidos en base de hormigón HM-20/P/20/X0. Incluso excavación y hormigonado de la base de apoyo. Totalmente montado.</t>
  </si>
  <si>
    <t>TRABAJOS FINALES</t>
  </si>
  <si>
    <t>048</t>
  </si>
  <si>
    <t>049</t>
  </si>
  <si>
    <t>Pruebas sobre sistema de alumbrado y fuerza</t>
  </si>
  <si>
    <t>Partida alzada de abono íntegro. Redacción de procedimiento específico y comprobación del funcionamiento de la instalación.</t>
  </si>
  <si>
    <t>Pruebas sobre sistema contra incendios</t>
  </si>
  <si>
    <t>Ensayos no destructivos de soldaduras mediante inspección visual</t>
  </si>
  <si>
    <t>Inspección visual a realizar por laboratorio acreditado en el área técnica correspondiente, sobre una unión soldada en estructura metálica.</t>
  </si>
  <si>
    <t>Ensayos no destructivos de soldaduras mediante líquidos penetrantes o partículas magnéticas</t>
  </si>
  <si>
    <t>Ensayo no destructivo a realizar por laboratorio acreditado en el área técnica correspondiente, sobre una unión soldada en estructura metálica, mediante partículas magnéticas o líquidos penetrantes.</t>
  </si>
  <si>
    <t>Pruebas de presión en tubería de PCI</t>
  </si>
  <si>
    <t>Prueba de presión hidrostática sobre tubería.</t>
  </si>
  <si>
    <t>Pruebas sobre sistema de báscula</t>
  </si>
  <si>
    <t>Partida alzada de abono íntegro. Redacción de procedimiento específico y comprobación del funcionamiento de la báscula.</t>
  </si>
  <si>
    <t>Actividades finales y dossier de los trabajos</t>
  </si>
  <si>
    <t>GESTIÓN DE RESIDUOS</t>
  </si>
  <si>
    <t>050</t>
  </si>
  <si>
    <t>051</t>
  </si>
  <si>
    <t>Transporte de residuos inertes con camión</t>
  </si>
  <si>
    <t>Transporte con camión de mezcla sin clasificar de residuos inertes producidos en obras de construcción y/o demolición, a vertedero específico, instalación de tratamiento de residuos de construcción y demolición externa a la obra o centro de valorización o eliminación de residuos, situado a 40 km de distancia.</t>
  </si>
  <si>
    <t>Canon de vertido por entrega de residuos inertes a gestor autorizado</t>
  </si>
  <si>
    <t>Canon de vertido por entrega de mezcla sin clasificar de residuos inertes producidos en obras de construcción y/o demolición, en vertedero específico, instalación de tratamiento de residuos de construcción y demolición externa a la obra o centro de valorización o eliminación de residuos.</t>
  </si>
  <si>
    <t>052</t>
  </si>
  <si>
    <t>053</t>
  </si>
  <si>
    <t>Calidad</t>
  </si>
  <si>
    <t>Partida alzada de abono íntegro. Incluye todos los trabajos relacionados con la calidad durante la ejecución de las obras.</t>
  </si>
  <si>
    <t>Seguridad y salud</t>
  </si>
  <si>
    <t>Partida alzada de abono íntegro. Incluye todos los trabajos relacionados con la seguridad y salud durante la ejecución de las obras.</t>
  </si>
  <si>
    <t>CONTROL DE CALIDAD</t>
  </si>
  <si>
    <t>D/Dª……………………… con domicilio en.…………………., enterado de la convocatoria de procedimiento de licitación para la contratación del proyecto de obras de adecuación de una zona exterior para la instalación de una báscula de pesaje de camiones en la Central Nuclear Santa María de Garoña  expediente nº CO-TA-26-006,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</si>
  <si>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SEGURIDAD Y SALUD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</si>
</sst>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3"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0" fillId="9" borderId="0" applyNumberFormat="0" applyBorder="0" applyAlignment="0" applyProtection="0"/>
  </cellStyleXfs>
  <cellXfs count="125">
    <xf numFmtId="0" fontId="0" fillId="0" borderId="0" xfId="0"/>
    <xf numFmtId="0" fontId="0" fillId="0" borderId="3" xfId="0" applyBorder="1"/>
    <xf numFmtId="0" fontId="2" fillId="0" borderId="4" xfId="0" applyFont="1" applyBorder="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4" fontId="1" fillId="3" borderId="7" xfId="0" applyNumberFormat="1" applyFont="1" applyFill="1" applyBorder="1" applyAlignment="1">
      <alignment horizontal="right" vertical="center"/>
    </xf>
    <xf numFmtId="0" fontId="0" fillId="0" borderId="0" xfId="0" applyAlignment="1">
      <alignment wrapText="1"/>
    </xf>
    <xf numFmtId="0" fontId="0" fillId="0" borderId="0" xfId="0" applyAlignment="1">
      <alignment vertical="center" wrapText="1"/>
    </xf>
    <xf numFmtId="8" fontId="1" fillId="2" borderId="5" xfId="0" applyNumberFormat="1" applyFont="1" applyFill="1" applyBorder="1" applyAlignment="1">
      <alignment horizontal="center" vertical="center"/>
    </xf>
    <xf numFmtId="0" fontId="0" fillId="5" borderId="0" xfId="0" applyFill="1"/>
    <xf numFmtId="4" fontId="0" fillId="0" borderId="0" xfId="0" applyNumberFormat="1"/>
    <xf numFmtId="4" fontId="0" fillId="0" borderId="0" xfId="0" applyNumberFormat="1" applyAlignment="1">
      <alignment vertical="center" wrapText="1"/>
    </xf>
    <xf numFmtId="4" fontId="2" fillId="0" borderId="5" xfId="0" applyNumberFormat="1" applyFont="1" applyBorder="1" applyAlignment="1">
      <alignment horizontal="center"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7"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4" fillId="5" borderId="0" xfId="0" applyFont="1" applyFill="1" applyAlignment="1">
      <alignment horizontal="left"/>
    </xf>
    <xf numFmtId="0" fontId="17"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19" fillId="7" borderId="5" xfId="0" applyNumberFormat="1" applyFont="1" applyFill="1" applyBorder="1" applyAlignment="1">
      <alignment horizontal="right" vertical="center"/>
    </xf>
    <xf numFmtId="0" fontId="21" fillId="0" borderId="5" xfId="0" applyFont="1" applyBorder="1" applyAlignment="1" applyProtection="1">
      <alignment horizontal="center" vertical="center" wrapText="1"/>
      <protection locked="0"/>
    </xf>
    <xf numFmtId="0" fontId="20" fillId="5" borderId="0" xfId="1" applyFill="1" applyAlignment="1" applyProtection="1">
      <alignment horizontal="left"/>
    </xf>
    <xf numFmtId="0" fontId="0" fillId="5" borderId="0" xfId="0" applyFill="1" applyProtection="1">
      <protection hidden="1"/>
    </xf>
    <xf numFmtId="0" fontId="15"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1" fillId="3" borderId="6" xfId="0" quotePrefix="1" applyFont="1" applyFill="1" applyBorder="1" applyAlignment="1">
      <alignment horizontal="center" vertical="center"/>
    </xf>
    <xf numFmtId="0" fontId="21" fillId="5" borderId="1"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4" fontId="0" fillId="5" borderId="0" xfId="0" applyNumberFormat="1" applyFill="1"/>
    <xf numFmtId="4" fontId="13" fillId="5" borderId="0" xfId="0" applyNumberFormat="1" applyFont="1" applyFill="1"/>
    <xf numFmtId="2" fontId="1" fillId="3" borderId="7" xfId="0" applyNumberFormat="1" applyFont="1" applyFill="1" applyBorder="1" applyAlignment="1">
      <alignment horizontal="center" vertical="center"/>
    </xf>
    <xf numFmtId="0" fontId="0" fillId="0" borderId="0" xfId="0" applyAlignment="1">
      <alignment horizontal="center" vertical="center" wrapText="1"/>
    </xf>
    <xf numFmtId="0" fontId="0" fillId="5" borderId="0" xfId="0" applyFill="1" applyAlignment="1">
      <alignment horizontal="center" vertical="center"/>
    </xf>
    <xf numFmtId="0" fontId="0" fillId="0" borderId="0" xfId="0" applyAlignment="1">
      <alignment horizontal="center" vertical="center"/>
    </xf>
    <xf numFmtId="0" fontId="0" fillId="5" borderId="0" xfId="0" applyFill="1" applyAlignment="1">
      <alignment vertical="center"/>
    </xf>
    <xf numFmtId="0" fontId="14" fillId="5" borderId="0" xfId="0" applyFont="1" applyFill="1" applyAlignment="1">
      <alignment vertical="center"/>
    </xf>
    <xf numFmtId="0" fontId="0" fillId="0" borderId="0" xfId="0" applyAlignment="1">
      <alignment vertical="center"/>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3" borderId="1"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3" fillId="0" borderId="9"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7" xfId="0" applyFont="1" applyBorder="1" applyAlignment="1">
      <alignment horizontal="justify" vertical="center" wrapText="1"/>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vertical="center" wrapText="1"/>
    </xf>
    <xf numFmtId="0" fontId="17" fillId="5" borderId="0" xfId="0" applyFont="1" applyFill="1" applyAlignment="1">
      <alignment horizontal="center"/>
    </xf>
    <xf numFmtId="0" fontId="17" fillId="5" borderId="0" xfId="0" applyFont="1" applyFill="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22" fillId="7" borderId="13" xfId="0" applyFont="1" applyFill="1" applyBorder="1" applyAlignment="1">
      <alignment horizontal="left" vertical="center"/>
    </xf>
    <xf numFmtId="0" fontId="22" fillId="7" borderId="14" xfId="0" applyFont="1" applyFill="1" applyBorder="1" applyAlignment="1">
      <alignment horizontal="left" vertical="center"/>
    </xf>
    <xf numFmtId="8" fontId="6" fillId="0" borderId="1" xfId="0" applyNumberFormat="1" applyFont="1" applyBorder="1" applyAlignment="1">
      <alignment horizontal="right" vertical="center"/>
    </xf>
    <xf numFmtId="8" fontId="6" fillId="0" borderId="4" xfId="0" applyNumberFormat="1" applyFont="1" applyBorder="1" applyAlignment="1">
      <alignment horizontal="right" vertical="center"/>
    </xf>
    <xf numFmtId="0" fontId="4" fillId="0" borderId="0" xfId="0" applyFont="1" applyAlignment="1" applyProtection="1">
      <alignment horizontal="justify" vertical="justify" wrapText="1"/>
      <protection locked="0"/>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4" fillId="0" borderId="0" xfId="0" applyFont="1" applyAlignment="1" applyProtection="1">
      <alignment horizontal="left"/>
      <protection locked="0"/>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21" fillId="5" borderId="1"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122537</xdr:colOff>
      <xdr:row>0</xdr:row>
      <xdr:rowOff>86636</xdr:rowOff>
    </xdr:from>
    <xdr:to>
      <xdr:col>1</xdr:col>
      <xdr:colOff>1024942</xdr:colOff>
      <xdr:row>5</xdr:row>
      <xdr:rowOff>41413</xdr:rowOff>
    </xdr:to>
    <xdr:pic>
      <xdr:nvPicPr>
        <xdr:cNvPr id="3" name="Imagen 2">
          <a:extLst>
            <a:ext uri="{FF2B5EF4-FFF2-40B4-BE49-F238E27FC236}">
              <a16:creationId xmlns:a16="http://schemas.microsoft.com/office/drawing/2014/main" id="{7B4D1B03-BF0F-469D-8592-2CFEF31C05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5755" cy="57390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115956</xdr:colOff>
      <xdr:row>14</xdr:row>
      <xdr:rowOff>164661</xdr:rowOff>
    </xdr:from>
    <xdr:to>
      <xdr:col>4</xdr:col>
      <xdr:colOff>1335855</xdr:colOff>
      <xdr:row>15</xdr:row>
      <xdr:rowOff>479564</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257260" y="2856509"/>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5"/>
  <sheetViews>
    <sheetView tabSelected="1" zoomScale="115" zoomScaleNormal="115" workbookViewId="0">
      <selection activeCell="A23" sqref="A23"/>
    </sheetView>
  </sheetViews>
  <sheetFormatPr baseColWidth="10" defaultColWidth="11.5546875" defaultRowHeight="14.4" x14ac:dyDescent="0.3"/>
  <cols>
    <col min="1" max="1" width="2" style="36" customWidth="1"/>
    <col min="2" max="2" width="42.6640625" style="39" customWidth="1"/>
    <col min="3" max="3" width="6" style="39" customWidth="1"/>
    <col min="4" max="4" width="16.6640625" style="39" customWidth="1"/>
    <col min="5" max="5" width="15.44140625" style="36" customWidth="1"/>
    <col min="6" max="6" width="1" style="36" customWidth="1"/>
    <col min="7" max="15" width="11.5546875" style="36"/>
    <col min="16" max="16" width="13.109375" style="36" customWidth="1"/>
    <col min="17" max="17" width="2.88671875" style="36" customWidth="1"/>
    <col min="18" max="29" width="11.5546875" style="36"/>
    <col min="30" max="16384" width="11.5546875" style="39"/>
  </cols>
  <sheetData>
    <row r="1" spans="2:2" s="36" customFormat="1" ht="9.75" customHeight="1" x14ac:dyDescent="0.3"/>
    <row r="2" spans="2:2" s="36" customFormat="1" ht="9.75" customHeight="1" x14ac:dyDescent="0.3"/>
    <row r="3" spans="2:2" s="36" customFormat="1" ht="9.75" customHeight="1" x14ac:dyDescent="0.3"/>
    <row r="4" spans="2:2" s="36" customFormat="1" ht="9.75" customHeight="1" x14ac:dyDescent="0.3"/>
    <row r="5" spans="2:2" s="36" customFormat="1" ht="9.75" customHeight="1" x14ac:dyDescent="0.3"/>
    <row r="6" spans="2:2" s="36" customFormat="1" ht="20.25" customHeight="1" x14ac:dyDescent="0.4">
      <c r="B6" s="37" t="s">
        <v>24</v>
      </c>
    </row>
    <row r="7" spans="2:2" s="36" customFormat="1" ht="15" customHeight="1" x14ac:dyDescent="0.3"/>
    <row r="8" spans="2:2" s="36" customFormat="1" ht="15" customHeight="1" x14ac:dyDescent="0.3">
      <c r="B8" s="38" t="s">
        <v>34</v>
      </c>
    </row>
    <row r="9" spans="2:2" s="36" customFormat="1" ht="15" customHeight="1" x14ac:dyDescent="0.3">
      <c r="B9" s="38" t="s">
        <v>44</v>
      </c>
    </row>
    <row r="10" spans="2:2" s="36" customFormat="1" ht="15" customHeight="1" x14ac:dyDescent="0.3">
      <c r="B10" s="38" t="s">
        <v>45</v>
      </c>
    </row>
    <row r="11" spans="2:2" s="36" customFormat="1" ht="15" customHeight="1" x14ac:dyDescent="0.3">
      <c r="B11" s="38" t="s">
        <v>35</v>
      </c>
    </row>
    <row r="12" spans="2:2" s="36" customFormat="1" ht="15" customHeight="1" x14ac:dyDescent="0.3">
      <c r="B12" s="38" t="s">
        <v>31</v>
      </c>
    </row>
    <row r="13" spans="2:2" s="36" customFormat="1" ht="15" customHeight="1" x14ac:dyDescent="0.3">
      <c r="B13" s="38" t="s">
        <v>33</v>
      </c>
    </row>
    <row r="14" spans="2:2" s="36" customFormat="1" ht="15" customHeight="1" x14ac:dyDescent="0.3">
      <c r="B14" s="38" t="s">
        <v>28</v>
      </c>
    </row>
    <row r="15" spans="2:2" s="36" customFormat="1" ht="15" customHeight="1" x14ac:dyDescent="0.3">
      <c r="B15" s="38" t="s">
        <v>26</v>
      </c>
    </row>
    <row r="16" spans="2:2" s="36" customFormat="1" ht="15" customHeight="1" x14ac:dyDescent="0.3">
      <c r="B16" s="38" t="s">
        <v>29</v>
      </c>
    </row>
    <row r="17" spans="2:19" s="36" customFormat="1" ht="15" customHeight="1" x14ac:dyDescent="0.3">
      <c r="B17" s="38" t="s">
        <v>30</v>
      </c>
    </row>
    <row r="18" spans="2:19" s="36" customFormat="1" ht="15" customHeight="1" x14ac:dyDescent="0.3">
      <c r="B18" s="38" t="s">
        <v>25</v>
      </c>
    </row>
    <row r="19" spans="2:19" s="36" customFormat="1" ht="15" customHeight="1" x14ac:dyDescent="0.3">
      <c r="B19" s="38" t="s">
        <v>27</v>
      </c>
    </row>
    <row r="20" spans="2:19" s="36" customFormat="1" ht="5.25" customHeight="1" x14ac:dyDescent="0.3">
      <c r="B20" s="38"/>
    </row>
    <row r="21" spans="2:19" s="36" customFormat="1" ht="47.25" customHeight="1" x14ac:dyDescent="0.3">
      <c r="B21" s="122" t="s">
        <v>32</v>
      </c>
      <c r="C21" s="123"/>
      <c r="D21" s="123"/>
      <c r="E21" s="123"/>
      <c r="F21" s="123"/>
      <c r="G21" s="123"/>
      <c r="H21" s="123"/>
      <c r="I21" s="123"/>
      <c r="J21" s="123"/>
      <c r="K21" s="123"/>
      <c r="L21" s="123"/>
      <c r="M21" s="123"/>
      <c r="N21" s="123"/>
      <c r="O21" s="123"/>
      <c r="P21" s="123"/>
      <c r="Q21" s="123"/>
      <c r="R21" s="123"/>
      <c r="S21" s="124"/>
    </row>
    <row r="22" spans="2:19" s="36" customFormat="1" x14ac:dyDescent="0.3"/>
    <row r="23" spans="2:19" s="36" customFormat="1" x14ac:dyDescent="0.3"/>
    <row r="24" spans="2:19" s="36" customFormat="1" x14ac:dyDescent="0.3"/>
    <row r="25" spans="2:19" s="36" customFormat="1" x14ac:dyDescent="0.3"/>
    <row r="26" spans="2:19" s="36" customFormat="1" x14ac:dyDescent="0.3"/>
    <row r="27" spans="2:19" s="36" customFormat="1" x14ac:dyDescent="0.3"/>
    <row r="28" spans="2:19" s="36" customFormat="1" x14ac:dyDescent="0.3"/>
    <row r="29" spans="2:19" s="36" customFormat="1" x14ac:dyDescent="0.3"/>
    <row r="30" spans="2:19" s="36" customFormat="1" x14ac:dyDescent="0.3"/>
    <row r="31" spans="2:19" s="36" customFormat="1" x14ac:dyDescent="0.3"/>
    <row r="32" spans="2:19" s="36" customFormat="1" x14ac:dyDescent="0.3"/>
    <row r="33" s="36" customFormat="1" x14ac:dyDescent="0.3"/>
    <row r="34" s="36" customFormat="1" x14ac:dyDescent="0.3"/>
    <row r="35" s="36" customFormat="1" x14ac:dyDescent="0.3"/>
    <row r="36" s="36" customFormat="1" x14ac:dyDescent="0.3"/>
    <row r="37" s="36" customFormat="1" x14ac:dyDescent="0.3"/>
    <row r="38" s="36" customFormat="1" x14ac:dyDescent="0.3"/>
    <row r="39" s="36" customFormat="1" x14ac:dyDescent="0.3"/>
    <row r="40" s="36" customFormat="1" x14ac:dyDescent="0.3"/>
    <row r="41" s="36" customFormat="1" x14ac:dyDescent="0.3"/>
    <row r="42" s="36" customFormat="1" x14ac:dyDescent="0.3"/>
    <row r="43" s="36" customFormat="1" x14ac:dyDescent="0.3"/>
    <row r="44" s="36" customFormat="1" x14ac:dyDescent="0.3"/>
    <row r="45" s="36" customFormat="1" x14ac:dyDescent="0.3"/>
    <row r="46" s="36" customFormat="1" x14ac:dyDescent="0.3"/>
    <row r="47" s="36" customFormat="1" x14ac:dyDescent="0.3"/>
    <row r="48" s="36" customFormat="1" x14ac:dyDescent="0.3"/>
    <row r="49" s="36" customFormat="1" x14ac:dyDescent="0.3"/>
    <row r="50" s="36" customFormat="1" x14ac:dyDescent="0.3"/>
    <row r="51" s="36" customFormat="1" x14ac:dyDescent="0.3"/>
    <row r="52" s="36" customFormat="1" x14ac:dyDescent="0.3"/>
    <row r="53" s="36" customFormat="1" x14ac:dyDescent="0.3"/>
    <row r="54" s="36" customFormat="1" x14ac:dyDescent="0.3"/>
    <row r="55" s="36" customFormat="1" x14ac:dyDescent="0.3"/>
    <row r="56" s="36" customFormat="1" x14ac:dyDescent="0.3"/>
    <row r="57" s="36" customFormat="1" x14ac:dyDescent="0.3"/>
    <row r="58" s="36" customFormat="1" x14ac:dyDescent="0.3"/>
    <row r="59" s="36" customFormat="1" x14ac:dyDescent="0.3"/>
    <row r="60" s="36" customFormat="1" x14ac:dyDescent="0.3"/>
    <row r="61" s="36" customFormat="1" x14ac:dyDescent="0.3"/>
    <row r="62" s="36" customFormat="1" x14ac:dyDescent="0.3"/>
    <row r="63" s="36" customFormat="1" x14ac:dyDescent="0.3"/>
    <row r="64" s="36" customFormat="1" x14ac:dyDescent="0.3"/>
    <row r="65" s="36" customFormat="1" x14ac:dyDescent="0.3"/>
    <row r="66" s="36" customFormat="1" x14ac:dyDescent="0.3"/>
    <row r="67" s="36" customFormat="1" x14ac:dyDescent="0.3"/>
    <row r="68" s="36" customFormat="1" x14ac:dyDescent="0.3"/>
    <row r="69" s="36" customFormat="1" x14ac:dyDescent="0.3"/>
    <row r="70" s="36" customFormat="1" x14ac:dyDescent="0.3"/>
    <row r="71" s="36" customFormat="1" x14ac:dyDescent="0.3"/>
    <row r="72" s="36" customFormat="1" x14ac:dyDescent="0.3"/>
    <row r="73" s="36" customFormat="1" x14ac:dyDescent="0.3"/>
    <row r="74" s="36" customFormat="1" x14ac:dyDescent="0.3"/>
    <row r="75" s="36" customFormat="1" x14ac:dyDescent="0.3"/>
    <row r="76" s="36" customFormat="1" x14ac:dyDescent="0.3"/>
    <row r="77" s="36" customFormat="1" x14ac:dyDescent="0.3"/>
    <row r="78" s="36" customFormat="1" x14ac:dyDescent="0.3"/>
    <row r="79" s="36" customFormat="1" x14ac:dyDescent="0.3"/>
    <row r="80" s="36" customFormat="1" x14ac:dyDescent="0.3"/>
    <row r="81" s="36" customFormat="1" x14ac:dyDescent="0.3"/>
    <row r="82" s="36" customFormat="1" x14ac:dyDescent="0.3"/>
    <row r="83" s="36" customFormat="1" x14ac:dyDescent="0.3"/>
    <row r="84" s="36" customFormat="1" x14ac:dyDescent="0.3"/>
    <row r="85" s="36" customFormat="1" x14ac:dyDescent="0.3"/>
  </sheetData>
  <sheetProtection algorithmName="SHA-512" hashValue="WXR9cGl89C7hXCXkzVDbZZoGi92LYrZFwQ2gH92EaJG3ZLP6udHpHv/MXS0Gi43hGWQbbe9NfXdD0GVF+GCWNA==" saltValue="wSTFx1+dnUgAaCA7usD5BQ==" spinCount="100000" sheet="1" objects="1" scenarios="1" selectLockedCells="1" selectUnlockedCells="1"/>
  <mergeCells count="1">
    <mergeCell ref="B21:S21"/>
  </mergeCells>
  <pageMargins left="0.15748031496062992" right="0.15748031496062992"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pageSetUpPr fitToPage="1"/>
  </sheetPr>
  <dimension ref="A1:AB759"/>
  <sheetViews>
    <sheetView zoomScale="115" zoomScaleNormal="115" workbookViewId="0">
      <selection activeCell="B6" sqref="B6:H13"/>
    </sheetView>
  </sheetViews>
  <sheetFormatPr baseColWidth="10" defaultRowHeight="14.4" x14ac:dyDescent="0.3"/>
  <cols>
    <col min="1" max="1" width="2" style="9" customWidth="1"/>
    <col min="2" max="2" width="9.109375" customWidth="1"/>
    <col min="3" max="3" width="9.88671875" customWidth="1"/>
    <col min="4" max="4" width="52.109375" customWidth="1"/>
    <col min="5" max="5" width="20.44140625" style="9" customWidth="1"/>
    <col min="6" max="6" width="11.88671875" style="9" customWidth="1"/>
    <col min="7" max="7" width="7.33203125" style="49" customWidth="1"/>
    <col min="8" max="8" width="10.88671875" style="9" customWidth="1"/>
    <col min="9" max="9" width="76.33203125" style="9" customWidth="1"/>
    <col min="10" max="28" width="11.5546875" style="9"/>
  </cols>
  <sheetData>
    <row r="1" spans="2:8" s="9" customFormat="1" ht="7.5" customHeight="1" x14ac:dyDescent="0.3">
      <c r="G1" s="49"/>
    </row>
    <row r="2" spans="2:8" s="9" customFormat="1" ht="27.75" customHeight="1" x14ac:dyDescent="0.4">
      <c r="B2" s="71" t="s">
        <v>96</v>
      </c>
      <c r="C2" s="71"/>
      <c r="D2" s="71"/>
      <c r="E2" s="71"/>
      <c r="F2" s="71"/>
      <c r="G2" s="71"/>
      <c r="H2" s="71"/>
    </row>
    <row r="3" spans="2:8" s="9" customFormat="1" ht="9.75" customHeight="1" x14ac:dyDescent="0.3">
      <c r="B3" s="21"/>
      <c r="C3" s="21"/>
      <c r="D3" s="21"/>
      <c r="E3" s="21"/>
      <c r="F3" s="21"/>
      <c r="G3" s="21"/>
      <c r="H3" s="21"/>
    </row>
    <row r="4" spans="2:8" s="9" customFormat="1" ht="16.5" customHeight="1" x14ac:dyDescent="0.3">
      <c r="B4" s="72" t="s">
        <v>14</v>
      </c>
      <c r="C4" s="72"/>
      <c r="D4" s="72"/>
      <c r="E4" s="72"/>
      <c r="F4" s="72"/>
      <c r="G4" s="72"/>
      <c r="H4" s="72"/>
    </row>
    <row r="5" spans="2:8" s="9" customFormat="1" ht="15" customHeight="1" x14ac:dyDescent="0.3">
      <c r="B5" s="19"/>
      <c r="G5" s="49"/>
    </row>
    <row r="6" spans="2:8" s="9" customFormat="1" ht="15" customHeight="1" x14ac:dyDescent="0.3">
      <c r="B6" s="99" t="s">
        <v>221</v>
      </c>
      <c r="C6" s="99"/>
      <c r="D6" s="99"/>
      <c r="E6" s="99"/>
      <c r="F6" s="99"/>
      <c r="G6" s="99"/>
      <c r="H6" s="99"/>
    </row>
    <row r="7" spans="2:8" s="9" customFormat="1" ht="15" customHeight="1" x14ac:dyDescent="0.3">
      <c r="B7" s="99"/>
      <c r="C7" s="99"/>
      <c r="D7" s="99"/>
      <c r="E7" s="99"/>
      <c r="F7" s="99"/>
      <c r="G7" s="99"/>
      <c r="H7" s="99"/>
    </row>
    <row r="8" spans="2:8" s="9" customFormat="1" ht="15" customHeight="1" x14ac:dyDescent="0.3">
      <c r="B8" s="99"/>
      <c r="C8" s="99"/>
      <c r="D8" s="99"/>
      <c r="E8" s="99"/>
      <c r="F8" s="99"/>
      <c r="G8" s="99"/>
      <c r="H8" s="99"/>
    </row>
    <row r="9" spans="2:8" s="9" customFormat="1" ht="15" customHeight="1" x14ac:dyDescent="0.3">
      <c r="B9" s="99"/>
      <c r="C9" s="99"/>
      <c r="D9" s="99"/>
      <c r="E9" s="99"/>
      <c r="F9" s="99"/>
      <c r="G9" s="99"/>
      <c r="H9" s="99"/>
    </row>
    <row r="10" spans="2:8" s="9" customFormat="1" ht="15" customHeight="1" x14ac:dyDescent="0.3">
      <c r="B10" s="99"/>
      <c r="C10" s="99"/>
      <c r="D10" s="99"/>
      <c r="E10" s="99"/>
      <c r="F10" s="99"/>
      <c r="G10" s="99"/>
      <c r="H10" s="99"/>
    </row>
    <row r="11" spans="2:8" s="9" customFormat="1" ht="15" customHeight="1" x14ac:dyDescent="0.3">
      <c r="B11" s="99"/>
      <c r="C11" s="99"/>
      <c r="D11" s="99"/>
      <c r="E11" s="99"/>
      <c r="F11" s="99"/>
      <c r="G11" s="99"/>
      <c r="H11" s="99"/>
    </row>
    <row r="12" spans="2:8" s="9" customFormat="1" ht="15" customHeight="1" x14ac:dyDescent="0.3">
      <c r="B12" s="99"/>
      <c r="C12" s="99"/>
      <c r="D12" s="99"/>
      <c r="E12" s="99"/>
      <c r="F12" s="99"/>
      <c r="G12" s="99"/>
      <c r="H12" s="99"/>
    </row>
    <row r="13" spans="2:8" s="9" customFormat="1" ht="15" customHeight="1" x14ac:dyDescent="0.3">
      <c r="B13" s="99"/>
      <c r="C13" s="99"/>
      <c r="D13" s="99"/>
      <c r="E13" s="99"/>
      <c r="F13" s="99"/>
      <c r="G13" s="99"/>
      <c r="H13" s="99"/>
    </row>
    <row r="14" spans="2:8" s="9" customFormat="1" ht="15" customHeight="1" thickBot="1" x14ac:dyDescent="0.35">
      <c r="B14" s="32"/>
      <c r="C14" s="32"/>
      <c r="D14" s="32"/>
      <c r="E14" s="32"/>
      <c r="F14" s="32"/>
      <c r="G14" s="40"/>
      <c r="H14" s="32"/>
    </row>
    <row r="15" spans="2:8" ht="16.5" customHeight="1" x14ac:dyDescent="0.4">
      <c r="B15" s="86" t="s">
        <v>97</v>
      </c>
      <c r="C15" s="87"/>
      <c r="D15" s="88"/>
      <c r="E15" s="17"/>
      <c r="F15" s="82" t="s">
        <v>23</v>
      </c>
      <c r="G15" s="83"/>
    </row>
    <row r="16" spans="2:8" ht="55.5" customHeight="1" thickBot="1" x14ac:dyDescent="0.45">
      <c r="B16" s="89"/>
      <c r="C16" s="90"/>
      <c r="D16" s="91"/>
      <c r="E16" s="18"/>
      <c r="F16" s="84"/>
      <c r="G16" s="85"/>
    </row>
    <row r="17" spans="2:15" ht="16.2" thickBot="1" x14ac:dyDescent="0.35">
      <c r="B17" s="92" t="s">
        <v>10</v>
      </c>
      <c r="C17" s="93"/>
      <c r="D17" s="94"/>
      <c r="E17" s="13" t="s">
        <v>11</v>
      </c>
      <c r="F17" s="100"/>
      <c r="G17" s="101"/>
    </row>
    <row r="18" spans="2:15" ht="17.399999999999999" customHeight="1" thickBot="1" x14ac:dyDescent="0.45">
      <c r="B18" s="95" t="s">
        <v>51</v>
      </c>
      <c r="C18" s="96"/>
      <c r="D18" s="96"/>
      <c r="E18" s="33" t="str">
        <f>IF(I18="En este capítulo hay alguna partida con precio unitario o partida alzada sin rellenar","Sin importe por errores",+'Modelo de oferta económica'!H58)</f>
        <v>Sin importe por errores</v>
      </c>
      <c r="F18" s="102"/>
      <c r="G18" s="103"/>
      <c r="I18" s="14" t="str">
        <f xml:space="preserve"> IF('Modelo de oferta económica'!I58=0,"","En este capítulo hay alguna partida con precio unitario o partida alzada sin rellenar")</f>
        <v>En este capítulo hay alguna partida con precio unitario o partida alzada sin rellenar</v>
      </c>
      <c r="J18" s="14"/>
      <c r="K18" s="14"/>
      <c r="L18" s="14"/>
      <c r="M18" s="14"/>
      <c r="N18" s="14"/>
      <c r="O18" s="14"/>
    </row>
    <row r="19" spans="2:15" ht="17.399999999999999" customHeight="1" thickBot="1" x14ac:dyDescent="0.45">
      <c r="B19" s="95" t="s">
        <v>98</v>
      </c>
      <c r="C19" s="96"/>
      <c r="D19" s="96"/>
      <c r="E19" s="33" t="str">
        <f>IF(I19="En este capítulo hay alguna partida con precio unitario o partida alzada sin rellenar","Sin importe por errores",+'Modelo de oferta económica'!H72)</f>
        <v>Sin importe por errores</v>
      </c>
      <c r="F19" s="102"/>
      <c r="G19" s="103"/>
      <c r="I19" s="14" t="str">
        <f xml:space="preserve"> IF('Modelo de oferta económica'!I72=0,"","En este capítulo hay alguna partida con precio unitario o partida alzada sin rellenar")</f>
        <v>En este capítulo hay alguna partida con precio unitario o partida alzada sin rellenar</v>
      </c>
    </row>
    <row r="20" spans="2:15" ht="17.399999999999999" customHeight="1" thickBot="1" x14ac:dyDescent="0.45">
      <c r="B20" s="95" t="s">
        <v>99</v>
      </c>
      <c r="C20" s="96"/>
      <c r="D20" s="96"/>
      <c r="E20" s="33" t="str">
        <f>IF(I20="En este capítulo hay alguna partida con precio unitario o partida alzada sin rellenar","Sin importe por errores",+'Modelo de oferta económica'!H86)</f>
        <v>Sin importe por errores</v>
      </c>
      <c r="F20" s="102"/>
      <c r="G20" s="103"/>
      <c r="I20" s="14" t="str">
        <f xml:space="preserve"> IF('Modelo de oferta económica'!I86=0,"","En este capítulo hay alguna partida con precio unitario o partida alzada sin rellenar")</f>
        <v>En este capítulo hay alguna partida con precio unitario o partida alzada sin rellenar</v>
      </c>
    </row>
    <row r="21" spans="2:15" ht="17.399999999999999" customHeight="1" thickBot="1" x14ac:dyDescent="0.45">
      <c r="B21" s="95" t="s">
        <v>100</v>
      </c>
      <c r="C21" s="96"/>
      <c r="D21" s="96"/>
      <c r="E21" s="33" t="str">
        <f>IF(I21="En este capítulo hay alguna partida con precio unitario o partida alzada sin rellenar","Sin importe por errores",+'Modelo de oferta económica'!H136)</f>
        <v>Sin importe por errores</v>
      </c>
      <c r="F21" s="102"/>
      <c r="G21" s="103"/>
      <c r="I21" s="14" t="str">
        <f xml:space="preserve"> IF('Modelo de oferta económica'!I136=0,"","En este capítulo hay alguna partida con precio unitario o partida alzada sin rellenar")</f>
        <v>En este capítulo hay alguna partida con precio unitario o partida alzada sin rellenar</v>
      </c>
    </row>
    <row r="22" spans="2:15" ht="17.399999999999999" customHeight="1" thickBot="1" x14ac:dyDescent="0.45">
      <c r="B22" s="95" t="s">
        <v>101</v>
      </c>
      <c r="C22" s="96"/>
      <c r="D22" s="96"/>
      <c r="E22" s="33" t="str">
        <f>IF(I22="En este capítulo hay alguna partida con precio unitario o partida alzada sin rellenar","Sin importe por errores",+'Modelo de oferta económica'!H178)</f>
        <v>Sin importe por errores</v>
      </c>
      <c r="F22" s="102"/>
      <c r="G22" s="103"/>
      <c r="I22" s="14" t="str">
        <f xml:space="preserve"> IF('Modelo de oferta económica'!I178=0,"","En este capítulo hay alguna partida con precio unitario o partida alzada sin rellenar")</f>
        <v>En este capítulo hay alguna partida con precio unitario o partida alzada sin rellenar</v>
      </c>
    </row>
    <row r="23" spans="2:15" ht="17.399999999999999" customHeight="1" thickBot="1" x14ac:dyDescent="0.45">
      <c r="B23" s="95" t="s">
        <v>102</v>
      </c>
      <c r="C23" s="96"/>
      <c r="D23" s="96"/>
      <c r="E23" s="33" t="str">
        <f>IF(I23="En este capítulo hay alguna partida con precio unitario o partida alzada sin rellenar","Sin importe por errores",+'Modelo de oferta económica'!H224)</f>
        <v>Sin importe por errores</v>
      </c>
      <c r="F23" s="102"/>
      <c r="G23" s="103"/>
      <c r="I23" s="14" t="str">
        <f xml:space="preserve"> IF('Modelo de oferta económica'!I224=0,"","En este capítulo hay alguna partida con precio unitario o partida alzada sin rellenar")</f>
        <v>En este capítulo hay alguna partida con precio unitario o partida alzada sin rellenar</v>
      </c>
    </row>
    <row r="24" spans="2:15" ht="17.399999999999999" customHeight="1" thickBot="1" x14ac:dyDescent="0.45">
      <c r="B24" s="95" t="s">
        <v>103</v>
      </c>
      <c r="C24" s="96"/>
      <c r="D24" s="96"/>
      <c r="E24" s="33" t="str">
        <f>IF(I24="En este capítulo hay alguna partida con precio unitario o partida alzada sin rellenar","Sin importe por errores",+'Modelo de oferta económica'!H230)</f>
        <v>Sin importe por errores</v>
      </c>
      <c r="F24" s="102"/>
      <c r="G24" s="103"/>
      <c r="I24" s="14" t="str">
        <f xml:space="preserve"> IF('Modelo de oferta económica'!I230=0,"","En este capítulo hay alguna partida con precio unitario o partida alzada sin rellenar")</f>
        <v>En este capítulo hay alguna partida con precio unitario o partida alzada sin rellenar</v>
      </c>
    </row>
    <row r="25" spans="2:15" ht="17.399999999999999" customHeight="1" thickBot="1" x14ac:dyDescent="0.45">
      <c r="B25" s="95" t="s">
        <v>104</v>
      </c>
      <c r="C25" s="96"/>
      <c r="D25" s="96"/>
      <c r="E25" s="33" t="str">
        <f>IF(I25="En este capítulo hay alguna partida con precio unitario o partida alzada sin rellenar","Sin importe por errores",+'Modelo de oferta económica'!H240)</f>
        <v>Sin importe por errores</v>
      </c>
      <c r="F25" s="102"/>
      <c r="G25" s="103"/>
      <c r="I25" s="14" t="str">
        <f xml:space="preserve"> IF('Modelo de oferta económica'!I240=0,"","En este capítulo hay alguna partida con precio unitario o partida alzada sin rellenar")</f>
        <v>En este capítulo hay alguna partida con precio unitario o partida alzada sin rellenar</v>
      </c>
    </row>
    <row r="26" spans="2:15" ht="17.399999999999999" customHeight="1" thickBot="1" x14ac:dyDescent="0.45">
      <c r="B26" s="95" t="s">
        <v>105</v>
      </c>
      <c r="C26" s="96"/>
      <c r="D26" s="96"/>
      <c r="E26" s="33" t="str">
        <f>IF(I26="En este capítulo hay alguna partida con precio unitario o partida alzada sin rellenar","Sin importe por errores",+'Modelo de oferta económica'!H270)</f>
        <v>Sin importe por errores</v>
      </c>
      <c r="F26" s="102"/>
      <c r="G26" s="103"/>
      <c r="I26" s="14" t="str">
        <f xml:space="preserve"> IF('Modelo de oferta económica'!I270=0,"","En este capítulo hay alguna partida con precio unitario o partida alzada sin rellenar")</f>
        <v>En este capítulo hay alguna partida con precio unitario o partida alzada sin rellenar</v>
      </c>
    </row>
    <row r="27" spans="2:15" ht="17.399999999999999" customHeight="1" thickBot="1" x14ac:dyDescent="0.45">
      <c r="B27" s="95" t="s">
        <v>106</v>
      </c>
      <c r="C27" s="96"/>
      <c r="D27" s="96"/>
      <c r="E27" s="33" t="str">
        <f>IF(I27="En este capítulo hay alguna partida con precio unitario o partida alzada sin rellenar","Sin importe por errores",+'Modelo de oferta económica'!H280)</f>
        <v>Sin importe por errores</v>
      </c>
      <c r="F27" s="102"/>
      <c r="G27" s="103"/>
      <c r="I27" s="14" t="str">
        <f xml:space="preserve"> IF('Modelo de oferta económica'!I280=0,"","En este capítulo hay alguna partida con precio unitario o partida alzada sin rellenar")</f>
        <v>En este capítulo hay alguna partida con precio unitario o partida alzada sin rellenar</v>
      </c>
    </row>
    <row r="28" spans="2:15" ht="17.399999999999999" thickBot="1" x14ac:dyDescent="0.45">
      <c r="B28" s="95" t="s">
        <v>107</v>
      </c>
      <c r="C28" s="96"/>
      <c r="D28" s="96"/>
      <c r="E28" s="33" t="str">
        <f>IF(I28="En este capítulo hay alguna partida con precio unitario o partida alzada sin rellenar","Sin importe por errores",+'Modelo de oferta económica'!H286)</f>
        <v>Sin importe por errores</v>
      </c>
      <c r="F28" s="102"/>
      <c r="G28" s="103"/>
      <c r="I28" s="14" t="str">
        <f xml:space="preserve"> IF('Modelo de oferta económica'!I286=0,"","En este capítulo hay alguna partida con precio unitario o partida alzada sin rellenar")</f>
        <v>En este capítulo hay alguna partida con precio unitario o partida alzada sin rellenar</v>
      </c>
    </row>
    <row r="29" spans="2:15" ht="15.75" customHeight="1" thickBot="1" x14ac:dyDescent="0.45">
      <c r="B29" s="15" t="s">
        <v>15</v>
      </c>
      <c r="C29" s="16"/>
      <c r="D29" s="16"/>
      <c r="E29" s="23">
        <f>SUM(E18:E28)</f>
        <v>0</v>
      </c>
      <c r="F29" s="97">
        <v>233150.42</v>
      </c>
      <c r="G29" s="98"/>
      <c r="I29" s="14" t="str">
        <f xml:space="preserve"> IF(E29&gt;F29,"El precio ofertado supera el Precio Máximo de Licitación, oferta NO ADMISIBLE","")</f>
        <v/>
      </c>
    </row>
    <row r="30" spans="2:15" ht="15" thickBot="1" x14ac:dyDescent="0.35">
      <c r="B30" s="9"/>
      <c r="C30" s="9"/>
      <c r="D30" s="9"/>
      <c r="E30" s="45"/>
      <c r="I30" s="46"/>
    </row>
    <row r="31" spans="2:15" ht="15.75" customHeight="1" thickBot="1" x14ac:dyDescent="0.35">
      <c r="B31" s="73" t="s">
        <v>16</v>
      </c>
      <c r="C31" s="74"/>
      <c r="D31" s="74"/>
      <c r="E31" s="75"/>
      <c r="F31" s="20" t="s">
        <v>17</v>
      </c>
      <c r="G31" s="20" t="s">
        <v>18</v>
      </c>
    </row>
    <row r="32" spans="2:15" ht="15" customHeight="1" thickBot="1" x14ac:dyDescent="0.35">
      <c r="B32" s="76"/>
      <c r="C32" s="77"/>
      <c r="D32" s="77"/>
      <c r="E32" s="78"/>
      <c r="F32" s="31"/>
      <c r="G32" s="31"/>
    </row>
    <row r="33" spans="2:7" ht="40.5" customHeight="1" thickBot="1" x14ac:dyDescent="0.35">
      <c r="B33" s="79" t="s">
        <v>19</v>
      </c>
      <c r="C33" s="80"/>
      <c r="D33" s="80"/>
      <c r="E33" s="80"/>
      <c r="F33" s="80"/>
      <c r="G33" s="81"/>
    </row>
    <row r="34" spans="2:7" ht="34.5" customHeight="1" thickBot="1" x14ac:dyDescent="0.35">
      <c r="B34" s="119" t="s">
        <v>20</v>
      </c>
      <c r="C34" s="120"/>
      <c r="D34" s="121"/>
      <c r="E34" s="22" t="s">
        <v>21</v>
      </c>
      <c r="F34" s="114" t="s">
        <v>22</v>
      </c>
      <c r="G34" s="115"/>
    </row>
    <row r="35" spans="2:7" ht="18" customHeight="1" thickBot="1" x14ac:dyDescent="0.35">
      <c r="B35" s="116"/>
      <c r="C35" s="118"/>
      <c r="D35" s="117"/>
      <c r="E35" s="34"/>
      <c r="F35" s="116"/>
      <c r="G35" s="117"/>
    </row>
    <row r="36" spans="2:7" ht="18" customHeight="1" thickBot="1" x14ac:dyDescent="0.35">
      <c r="B36" s="116"/>
      <c r="C36" s="118"/>
      <c r="D36" s="117"/>
      <c r="E36" s="34"/>
      <c r="F36" s="116"/>
      <c r="G36" s="117"/>
    </row>
    <row r="37" spans="2:7" ht="18" customHeight="1" thickBot="1" x14ac:dyDescent="0.35">
      <c r="B37" s="116"/>
      <c r="C37" s="118"/>
      <c r="D37" s="117"/>
      <c r="E37" s="34"/>
      <c r="F37" s="116"/>
      <c r="G37" s="117"/>
    </row>
    <row r="38" spans="2:7" ht="18" customHeight="1" thickBot="1" x14ac:dyDescent="0.35">
      <c r="B38" s="42"/>
      <c r="C38" s="43"/>
      <c r="D38" s="44"/>
      <c r="E38" s="34"/>
      <c r="F38" s="42"/>
      <c r="G38" s="44"/>
    </row>
    <row r="39" spans="2:7" ht="18" customHeight="1" thickBot="1" x14ac:dyDescent="0.35">
      <c r="B39" s="42"/>
      <c r="C39" s="43"/>
      <c r="D39" s="44"/>
      <c r="E39" s="34"/>
      <c r="F39" s="42"/>
      <c r="G39" s="44"/>
    </row>
    <row r="40" spans="2:7" ht="18" customHeight="1" thickBot="1" x14ac:dyDescent="0.35">
      <c r="B40" s="42"/>
      <c r="C40" s="43"/>
      <c r="D40" s="44"/>
      <c r="E40" s="34"/>
      <c r="F40" s="42"/>
      <c r="G40" s="44"/>
    </row>
    <row r="41" spans="2:7" ht="18" customHeight="1" thickBot="1" x14ac:dyDescent="0.35">
      <c r="B41" s="42"/>
      <c r="C41" s="43"/>
      <c r="D41" s="44"/>
      <c r="E41" s="34"/>
      <c r="F41" s="42"/>
      <c r="G41" s="44"/>
    </row>
    <row r="42" spans="2:7" ht="18" customHeight="1" thickBot="1" x14ac:dyDescent="0.35">
      <c r="B42" s="42"/>
      <c r="C42" s="43"/>
      <c r="D42" s="44"/>
      <c r="E42" s="34"/>
      <c r="F42" s="42"/>
      <c r="G42" s="44"/>
    </row>
    <row r="43" spans="2:7" ht="18" customHeight="1" thickBot="1" x14ac:dyDescent="0.35">
      <c r="B43" s="42"/>
      <c r="C43" s="43"/>
      <c r="D43" s="44"/>
      <c r="E43" s="34"/>
      <c r="F43" s="42"/>
      <c r="G43" s="44"/>
    </row>
    <row r="44" spans="2:7" ht="18" customHeight="1" thickBot="1" x14ac:dyDescent="0.35">
      <c r="B44" s="42"/>
      <c r="C44" s="43"/>
      <c r="D44" s="44"/>
      <c r="E44" s="34"/>
      <c r="F44" s="42"/>
      <c r="G44" s="44"/>
    </row>
    <row r="45" spans="2:7" ht="18" customHeight="1" thickBot="1" x14ac:dyDescent="0.35">
      <c r="B45" s="42"/>
      <c r="C45" s="43"/>
      <c r="D45" s="44"/>
      <c r="E45" s="34"/>
      <c r="F45" s="42"/>
      <c r="G45" s="44"/>
    </row>
    <row r="46" spans="2:7" ht="18" customHeight="1" thickBot="1" x14ac:dyDescent="0.35">
      <c r="B46" s="116"/>
      <c r="C46" s="118"/>
      <c r="D46" s="117"/>
      <c r="E46" s="34"/>
      <c r="F46" s="116"/>
      <c r="G46" s="117"/>
    </row>
    <row r="47" spans="2:7" ht="18" customHeight="1" thickBot="1" x14ac:dyDescent="0.35">
      <c r="B47" s="116"/>
      <c r="C47" s="118"/>
      <c r="D47" s="117"/>
      <c r="E47" s="34"/>
      <c r="F47" s="116"/>
      <c r="G47" s="117"/>
    </row>
    <row r="48" spans="2:7" ht="10.5" customHeight="1" x14ac:dyDescent="0.3">
      <c r="B48" s="40"/>
      <c r="C48" s="40"/>
      <c r="D48" s="40"/>
      <c r="E48" s="40"/>
      <c r="F48" s="40"/>
      <c r="G48" s="40"/>
    </row>
    <row r="49" spans="1:28" ht="16.2" x14ac:dyDescent="0.35">
      <c r="B49" s="104" t="s">
        <v>95</v>
      </c>
      <c r="C49" s="104"/>
      <c r="D49" s="104"/>
      <c r="E49" s="104"/>
      <c r="F49" s="104"/>
      <c r="G49" s="104"/>
      <c r="H49" s="104"/>
    </row>
    <row r="50" spans="1:28" ht="9.75" customHeight="1" x14ac:dyDescent="0.35">
      <c r="B50" s="35"/>
      <c r="C50" s="30"/>
      <c r="D50" s="30"/>
      <c r="E50" s="30"/>
      <c r="F50" s="30"/>
      <c r="G50" s="19"/>
      <c r="H50" s="30"/>
    </row>
    <row r="51" spans="1:28" ht="16.2" x14ac:dyDescent="0.35">
      <c r="B51" s="30"/>
      <c r="C51" s="105"/>
      <c r="D51" s="106"/>
      <c r="E51" s="107"/>
      <c r="F51" s="30"/>
      <c r="G51" s="19"/>
      <c r="H51" s="30"/>
    </row>
    <row r="52" spans="1:28" ht="16.2" x14ac:dyDescent="0.35">
      <c r="B52" s="30"/>
      <c r="C52" s="108"/>
      <c r="D52" s="109"/>
      <c r="E52" s="110"/>
      <c r="F52" s="30"/>
      <c r="G52" s="19"/>
      <c r="H52" s="30"/>
    </row>
    <row r="53" spans="1:28" ht="16.2" x14ac:dyDescent="0.35">
      <c r="B53" s="30"/>
      <c r="C53" s="108"/>
      <c r="D53" s="109"/>
      <c r="E53" s="110"/>
      <c r="F53" s="30"/>
      <c r="G53" s="19"/>
      <c r="H53" s="30"/>
    </row>
    <row r="54" spans="1:28" ht="16.2" x14ac:dyDescent="0.35">
      <c r="B54" s="30"/>
      <c r="C54" s="111"/>
      <c r="D54" s="112"/>
      <c r="E54" s="113"/>
      <c r="F54" s="30"/>
      <c r="G54" s="19"/>
      <c r="H54" s="30"/>
    </row>
    <row r="55" spans="1:28" ht="16.2" x14ac:dyDescent="0.35">
      <c r="B55" s="30"/>
      <c r="C55" s="30"/>
      <c r="D55" s="30"/>
      <c r="E55" s="30"/>
      <c r="F55" s="30"/>
      <c r="G55" s="19"/>
      <c r="H55" s="30"/>
    </row>
    <row r="56" spans="1:28" ht="16.2" x14ac:dyDescent="0.35">
      <c r="B56" s="30"/>
      <c r="C56" s="30"/>
      <c r="D56" s="30"/>
      <c r="E56" s="30"/>
      <c r="F56" s="30"/>
      <c r="G56" s="19"/>
      <c r="H56" s="30"/>
    </row>
    <row r="57" spans="1:28" ht="15" thickBot="1" x14ac:dyDescent="0.35">
      <c r="B57" s="9"/>
      <c r="C57" s="9"/>
    </row>
    <row r="58" spans="1:28" ht="27" customHeight="1" thickBot="1" x14ac:dyDescent="0.35">
      <c r="B58" s="68" t="s">
        <v>0</v>
      </c>
      <c r="C58" s="69"/>
      <c r="D58" s="66" t="s">
        <v>46</v>
      </c>
      <c r="E58" s="67"/>
      <c r="F58" s="67"/>
      <c r="G58" s="67"/>
      <c r="H58" s="8">
        <f>SUM(H61,H65,H69)</f>
        <v>0</v>
      </c>
      <c r="I58" s="25">
        <f xml:space="preserve"> COUNTIF(I61:I70,"Es necesario completar el precio de esta partida, introduciendo un valor en la celda en naranja")</f>
        <v>3</v>
      </c>
    </row>
    <row r="59" spans="1:28" ht="9.9" customHeight="1" thickBot="1" x14ac:dyDescent="0.35">
      <c r="D59" s="6"/>
      <c r="E59"/>
      <c r="F59" s="10"/>
      <c r="G59" s="50"/>
      <c r="H59" s="1"/>
      <c r="I59" s="26"/>
    </row>
    <row r="60" spans="1:28" ht="15.75" customHeight="1" thickBot="1" x14ac:dyDescent="0.35">
      <c r="B60" s="57" t="s">
        <v>1</v>
      </c>
      <c r="C60" s="58"/>
      <c r="D60" s="58"/>
      <c r="E60" s="58"/>
      <c r="F60" s="12" t="s">
        <v>13</v>
      </c>
      <c r="G60" s="2" t="s">
        <v>3</v>
      </c>
      <c r="H60" s="2" t="s">
        <v>4</v>
      </c>
      <c r="I60" s="26"/>
      <c r="J60" s="27">
        <f>ROUND('Modelo de oferta económica'!F61,2)</f>
        <v>0</v>
      </c>
    </row>
    <row r="61" spans="1:28" ht="15" thickBot="1" x14ac:dyDescent="0.35">
      <c r="B61" s="41" t="s">
        <v>47</v>
      </c>
      <c r="C61" s="3" t="s">
        <v>12</v>
      </c>
      <c r="D61" s="60" t="s">
        <v>48</v>
      </c>
      <c r="E61" s="62"/>
      <c r="F61" s="24"/>
      <c r="G61" s="3">
        <v>1</v>
      </c>
      <c r="H61" s="5">
        <f>ROUND('Modelo de oferta económica'!J60*G61,2)</f>
        <v>0</v>
      </c>
      <c r="I61" s="28" t="str">
        <f>IF(ISBLANK('Modelo de oferta económica'!F61),"Es necesario completar el precio de esta partida, introduciendo un valor en la celda en naranja","")</f>
        <v>Es necesario completar el precio de esta partida, introduciendo un valor en la celda en naranja</v>
      </c>
      <c r="J61" s="29"/>
    </row>
    <row r="62" spans="1:28" s="53" customFormat="1" ht="36" customHeight="1" thickBot="1" x14ac:dyDescent="0.35">
      <c r="A62" s="51"/>
      <c r="B62" s="54" t="s">
        <v>108</v>
      </c>
      <c r="C62" s="55"/>
      <c r="D62" s="55"/>
      <c r="E62" s="55"/>
      <c r="F62" s="55"/>
      <c r="G62" s="55"/>
      <c r="H62" s="56"/>
      <c r="I62" s="28"/>
      <c r="J62" s="52"/>
      <c r="K62" s="51"/>
      <c r="L62" s="51"/>
      <c r="M62" s="51"/>
      <c r="N62" s="51"/>
      <c r="O62" s="51"/>
      <c r="P62" s="51"/>
      <c r="Q62" s="51"/>
      <c r="R62" s="51"/>
      <c r="S62" s="51"/>
      <c r="T62" s="51"/>
      <c r="U62" s="51"/>
      <c r="V62" s="51"/>
      <c r="W62" s="51"/>
      <c r="X62" s="51"/>
      <c r="Y62" s="51"/>
      <c r="Z62" s="51"/>
      <c r="AA62" s="51"/>
      <c r="AB62" s="51"/>
    </row>
    <row r="63" spans="1:28" ht="9.9" customHeight="1" thickBot="1" x14ac:dyDescent="0.35">
      <c r="D63" s="6"/>
      <c r="E63"/>
      <c r="F63" s="10"/>
      <c r="G63" s="50"/>
      <c r="H63" s="1"/>
      <c r="I63" s="26"/>
      <c r="J63" s="29"/>
    </row>
    <row r="64" spans="1:28" ht="15.75" customHeight="1" thickBot="1" x14ac:dyDescent="0.35">
      <c r="B64" s="57" t="s">
        <v>1</v>
      </c>
      <c r="C64" s="58"/>
      <c r="D64" s="58"/>
      <c r="E64" s="58"/>
      <c r="F64" s="12" t="s">
        <v>13</v>
      </c>
      <c r="G64" s="2" t="s">
        <v>3</v>
      </c>
      <c r="H64" s="2" t="s">
        <v>4</v>
      </c>
      <c r="I64" s="26"/>
      <c r="J64" s="27">
        <f>ROUND('Modelo de oferta económica'!F65,2)</f>
        <v>0</v>
      </c>
    </row>
    <row r="65" spans="1:28" ht="15" thickBot="1" x14ac:dyDescent="0.35">
      <c r="B65" s="41" t="s">
        <v>49</v>
      </c>
      <c r="C65" s="3" t="s">
        <v>12</v>
      </c>
      <c r="D65" s="60" t="s">
        <v>109</v>
      </c>
      <c r="E65" s="62"/>
      <c r="F65" s="24"/>
      <c r="G65" s="3">
        <v>1</v>
      </c>
      <c r="H65" s="5">
        <f>ROUND('Modelo de oferta económica'!J64*G65,2)</f>
        <v>0</v>
      </c>
      <c r="I65" s="28" t="str">
        <f>IF(ISBLANK('Modelo de oferta económica'!F65),"Es necesario completar el precio de esta partida, introduciendo un valor en la celda en naranja","")</f>
        <v>Es necesario completar el precio de esta partida, introduciendo un valor en la celda en naranja</v>
      </c>
      <c r="J65" s="29"/>
    </row>
    <row r="66" spans="1:28" s="53" customFormat="1" ht="26.1" customHeight="1" thickBot="1" x14ac:dyDescent="0.35">
      <c r="A66" s="51"/>
      <c r="B66" s="54" t="s">
        <v>110</v>
      </c>
      <c r="C66" s="55"/>
      <c r="D66" s="55"/>
      <c r="E66" s="55"/>
      <c r="F66" s="55"/>
      <c r="G66" s="55"/>
      <c r="H66" s="56"/>
      <c r="I66" s="28"/>
      <c r="J66" s="52"/>
      <c r="K66" s="51"/>
      <c r="L66" s="51"/>
      <c r="M66" s="51"/>
      <c r="N66" s="51"/>
      <c r="O66" s="51"/>
      <c r="P66" s="51"/>
      <c r="Q66" s="51"/>
      <c r="R66" s="51"/>
      <c r="S66" s="51"/>
      <c r="T66" s="51"/>
      <c r="U66" s="51"/>
      <c r="V66" s="51"/>
      <c r="W66" s="51"/>
      <c r="X66" s="51"/>
      <c r="Y66" s="51"/>
      <c r="Z66" s="51"/>
      <c r="AA66" s="51"/>
      <c r="AB66" s="51"/>
    </row>
    <row r="67" spans="1:28" ht="9.9" customHeight="1" thickBot="1" x14ac:dyDescent="0.35">
      <c r="D67" s="6"/>
      <c r="E67"/>
      <c r="F67" s="10"/>
      <c r="G67" s="50"/>
      <c r="H67" s="1"/>
      <c r="I67" s="26"/>
      <c r="J67" s="29"/>
    </row>
    <row r="68" spans="1:28" ht="15.75" customHeight="1" thickBot="1" x14ac:dyDescent="0.35">
      <c r="B68" s="57" t="s">
        <v>1</v>
      </c>
      <c r="C68" s="58"/>
      <c r="D68" s="58"/>
      <c r="E68" s="58"/>
      <c r="F68" s="12" t="s">
        <v>13</v>
      </c>
      <c r="G68" s="2" t="s">
        <v>3</v>
      </c>
      <c r="H68" s="2" t="s">
        <v>4</v>
      </c>
      <c r="I68" s="26"/>
      <c r="J68" s="27">
        <f>ROUND('Modelo de oferta económica'!F69,2)</f>
        <v>0</v>
      </c>
    </row>
    <row r="69" spans="1:28" ht="15" thickBot="1" x14ac:dyDescent="0.35">
      <c r="B69" s="41" t="s">
        <v>50</v>
      </c>
      <c r="C69" s="3" t="s">
        <v>12</v>
      </c>
      <c r="D69" s="60" t="s">
        <v>111</v>
      </c>
      <c r="E69" s="62"/>
      <c r="F69" s="24"/>
      <c r="G69" s="3">
        <v>1</v>
      </c>
      <c r="H69" s="5">
        <f>ROUND('Modelo de oferta económica'!J68*G69,2)</f>
        <v>0</v>
      </c>
      <c r="I69" s="28" t="str">
        <f>IF(ISBLANK('Modelo de oferta económica'!F69),"Es necesario completar el precio de esta partida, introduciendo un valor en la celda en naranja","")</f>
        <v>Es necesario completar el precio de esta partida, introduciendo un valor en la celda en naranja</v>
      </c>
      <c r="J69" s="29"/>
    </row>
    <row r="70" spans="1:28" s="53" customFormat="1" ht="16.95" customHeight="1" thickBot="1" x14ac:dyDescent="0.35">
      <c r="A70" s="51"/>
      <c r="B70" s="54" t="s">
        <v>112</v>
      </c>
      <c r="C70" s="55"/>
      <c r="D70" s="55"/>
      <c r="E70" s="55"/>
      <c r="F70" s="55"/>
      <c r="G70" s="55"/>
      <c r="H70" s="56"/>
      <c r="I70" s="28"/>
      <c r="J70" s="52"/>
      <c r="K70" s="51"/>
      <c r="L70" s="51"/>
      <c r="M70" s="51"/>
      <c r="N70" s="51"/>
      <c r="O70" s="51"/>
      <c r="P70" s="51"/>
      <c r="Q70" s="51"/>
      <c r="R70" s="51"/>
      <c r="S70" s="51"/>
      <c r="T70" s="51"/>
      <c r="U70" s="51"/>
      <c r="V70" s="51"/>
      <c r="W70" s="51"/>
      <c r="X70" s="51"/>
      <c r="Y70" s="51"/>
      <c r="Z70" s="51"/>
      <c r="AA70" s="51"/>
      <c r="AB70" s="51"/>
    </row>
    <row r="71" spans="1:28" ht="9.9" customHeight="1" thickBot="1" x14ac:dyDescent="0.35">
      <c r="B71" s="7"/>
      <c r="C71" s="7"/>
      <c r="D71" s="7"/>
      <c r="E71" s="7"/>
      <c r="F71" s="11"/>
      <c r="G71" s="48"/>
      <c r="H71" s="7"/>
      <c r="I71" s="26"/>
      <c r="J71" s="29"/>
    </row>
    <row r="72" spans="1:28" ht="27.75" customHeight="1" thickBot="1" x14ac:dyDescent="0.35">
      <c r="B72" s="68" t="s">
        <v>7</v>
      </c>
      <c r="C72" s="69"/>
      <c r="D72" s="66" t="s">
        <v>113</v>
      </c>
      <c r="E72" s="67"/>
      <c r="F72" s="67"/>
      <c r="G72" s="67"/>
      <c r="H72" s="8">
        <f>+H75+H79+H83</f>
        <v>0</v>
      </c>
      <c r="I72" s="25">
        <f xml:space="preserve"> COUNTIF(I75:I84,"Es necesario completar el precio de esta partida, introduciendo un valor en la celda en naranja")</f>
        <v>3</v>
      </c>
      <c r="J72" s="29"/>
    </row>
    <row r="73" spans="1:28" ht="9.9" customHeight="1" thickBot="1" x14ac:dyDescent="0.35">
      <c r="E73"/>
      <c r="F73" s="10"/>
      <c r="G73" s="50"/>
      <c r="H73" s="1"/>
      <c r="J73" s="29"/>
    </row>
    <row r="74" spans="1:28" ht="15.75" customHeight="1" thickBot="1" x14ac:dyDescent="0.35">
      <c r="B74" s="57" t="s">
        <v>1</v>
      </c>
      <c r="C74" s="58"/>
      <c r="D74" s="58"/>
      <c r="E74" s="58"/>
      <c r="F74" s="12" t="s">
        <v>2</v>
      </c>
      <c r="G74" s="2" t="s">
        <v>3</v>
      </c>
      <c r="H74" s="2" t="s">
        <v>4</v>
      </c>
      <c r="I74" s="26"/>
      <c r="J74" s="27">
        <f>ROUND(F75,2)</f>
        <v>0</v>
      </c>
    </row>
    <row r="75" spans="1:28" ht="15" thickBot="1" x14ac:dyDescent="0.35">
      <c r="B75" s="41" t="s">
        <v>52</v>
      </c>
      <c r="C75" s="3" t="s">
        <v>6</v>
      </c>
      <c r="D75" s="60" t="s">
        <v>114</v>
      </c>
      <c r="E75" s="62"/>
      <c r="F75" s="24"/>
      <c r="G75" s="3">
        <v>7</v>
      </c>
      <c r="H75" s="5">
        <f>ROUND(J74*G75,2)</f>
        <v>0</v>
      </c>
      <c r="I75" s="28" t="str">
        <f>IF(ISBLANK('Modelo de oferta económica'!F75),"Es necesario completar el precio de esta partida, introduciendo un valor en la celda en naranja","")</f>
        <v>Es necesario completar el precio de esta partida, introduciendo un valor en la celda en naranja</v>
      </c>
      <c r="J75" s="29"/>
    </row>
    <row r="76" spans="1:28" s="53" customFormat="1" ht="25.95" customHeight="1" thickBot="1" x14ac:dyDescent="0.35">
      <c r="A76" s="51"/>
      <c r="B76" s="54" t="s">
        <v>115</v>
      </c>
      <c r="C76" s="55"/>
      <c r="D76" s="55"/>
      <c r="E76" s="55"/>
      <c r="F76" s="55"/>
      <c r="G76" s="55"/>
      <c r="H76" s="56"/>
      <c r="I76" s="51"/>
      <c r="J76" s="52"/>
      <c r="K76" s="51"/>
      <c r="L76" s="51"/>
      <c r="M76" s="51"/>
      <c r="N76" s="51"/>
      <c r="O76" s="51"/>
      <c r="P76" s="51"/>
      <c r="Q76" s="51"/>
      <c r="R76" s="51"/>
      <c r="S76" s="51"/>
      <c r="T76" s="51"/>
      <c r="U76" s="51"/>
      <c r="V76" s="51"/>
      <c r="W76" s="51"/>
      <c r="X76" s="51"/>
      <c r="Y76" s="51"/>
      <c r="Z76" s="51"/>
      <c r="AA76" s="51"/>
      <c r="AB76" s="51"/>
    </row>
    <row r="77" spans="1:28" ht="9.9" customHeight="1" thickBot="1" x14ac:dyDescent="0.35">
      <c r="J77" s="29"/>
    </row>
    <row r="78" spans="1:28" ht="15.75" customHeight="1" thickBot="1" x14ac:dyDescent="0.35">
      <c r="B78" s="57" t="s">
        <v>1</v>
      </c>
      <c r="C78" s="58"/>
      <c r="D78" s="58"/>
      <c r="E78" s="58"/>
      <c r="F78" s="12" t="s">
        <v>2</v>
      </c>
      <c r="G78" s="2" t="s">
        <v>3</v>
      </c>
      <c r="H78" s="2" t="s">
        <v>4</v>
      </c>
      <c r="I78" s="26"/>
      <c r="J78" s="27">
        <f>ROUND(F79,2)</f>
        <v>0</v>
      </c>
    </row>
    <row r="79" spans="1:28" ht="15" thickBot="1" x14ac:dyDescent="0.35">
      <c r="B79" s="41" t="s">
        <v>53</v>
      </c>
      <c r="C79" s="3" t="s">
        <v>6</v>
      </c>
      <c r="D79" s="60" t="s">
        <v>116</v>
      </c>
      <c r="E79" s="62"/>
      <c r="F79" s="24"/>
      <c r="G79" s="3">
        <v>4</v>
      </c>
      <c r="H79" s="5">
        <f>ROUND(J78*G79,2)</f>
        <v>0</v>
      </c>
      <c r="I79" s="28" t="str">
        <f>IF(ISBLANK('Modelo de oferta económica'!F79),"Es necesario completar el precio de esta partida, introduciendo un valor en la celda en naranja","")</f>
        <v>Es necesario completar el precio de esta partida, introduciendo un valor en la celda en naranja</v>
      </c>
      <c r="J79" s="29"/>
    </row>
    <row r="80" spans="1:28" s="53" customFormat="1" ht="25.95" customHeight="1" thickBot="1" x14ac:dyDescent="0.35">
      <c r="A80" s="51"/>
      <c r="B80" s="54" t="s">
        <v>117</v>
      </c>
      <c r="C80" s="55"/>
      <c r="D80" s="55"/>
      <c r="E80" s="55"/>
      <c r="F80" s="55"/>
      <c r="G80" s="55"/>
      <c r="H80" s="56"/>
      <c r="I80" s="51"/>
      <c r="J80" s="52"/>
      <c r="K80" s="51"/>
      <c r="L80" s="51"/>
      <c r="M80" s="51"/>
      <c r="N80" s="51"/>
      <c r="O80" s="51"/>
      <c r="P80" s="51"/>
      <c r="Q80" s="51"/>
      <c r="R80" s="51"/>
      <c r="S80" s="51"/>
      <c r="T80" s="51"/>
      <c r="U80" s="51"/>
      <c r="V80" s="51"/>
      <c r="W80" s="51"/>
      <c r="X80" s="51"/>
      <c r="Y80" s="51"/>
      <c r="Z80" s="51"/>
      <c r="AA80" s="51"/>
      <c r="AB80" s="51"/>
    </row>
    <row r="81" spans="1:28" ht="9.9" customHeight="1" thickBot="1" x14ac:dyDescent="0.35">
      <c r="J81" s="29"/>
    </row>
    <row r="82" spans="1:28" ht="15.75" customHeight="1" thickBot="1" x14ac:dyDescent="0.35">
      <c r="B82" s="57" t="s">
        <v>1</v>
      </c>
      <c r="C82" s="58"/>
      <c r="D82" s="58"/>
      <c r="E82" s="58"/>
      <c r="F82" s="12" t="s">
        <v>2</v>
      </c>
      <c r="G82" s="2" t="s">
        <v>3</v>
      </c>
      <c r="H82" s="2" t="s">
        <v>4</v>
      </c>
      <c r="I82" s="26"/>
      <c r="J82" s="27">
        <f>ROUND(F83,2)</f>
        <v>0</v>
      </c>
    </row>
    <row r="83" spans="1:28" ht="15" thickBot="1" x14ac:dyDescent="0.35">
      <c r="B83" s="41" t="s">
        <v>54</v>
      </c>
      <c r="C83" s="3" t="s">
        <v>6</v>
      </c>
      <c r="D83" s="60" t="s">
        <v>118</v>
      </c>
      <c r="E83" s="62"/>
      <c r="F83" s="24"/>
      <c r="G83" s="3">
        <v>1</v>
      </c>
      <c r="H83" s="5">
        <f>ROUND(J82*G83,2)</f>
        <v>0</v>
      </c>
      <c r="I83" s="28" t="str">
        <f>IF(ISBLANK('Modelo de oferta económica'!F83),"Es necesario completar el precio de esta partida, introduciendo un valor en la celda en naranja","")</f>
        <v>Es necesario completar el precio de esta partida, introduciendo un valor en la celda en naranja</v>
      </c>
      <c r="J83" s="29"/>
    </row>
    <row r="84" spans="1:28" s="53" customFormat="1" ht="16.95" customHeight="1" thickBot="1" x14ac:dyDescent="0.35">
      <c r="A84" s="51"/>
      <c r="B84" s="54" t="s">
        <v>119</v>
      </c>
      <c r="C84" s="55"/>
      <c r="D84" s="55"/>
      <c r="E84" s="55"/>
      <c r="F84" s="55"/>
      <c r="G84" s="55"/>
      <c r="H84" s="56"/>
      <c r="I84" s="51"/>
      <c r="J84" s="52"/>
      <c r="K84" s="51"/>
      <c r="L84" s="51"/>
      <c r="M84" s="51"/>
      <c r="N84" s="51"/>
      <c r="O84" s="51"/>
      <c r="P84" s="51"/>
      <c r="Q84" s="51"/>
      <c r="R84" s="51"/>
      <c r="S84" s="51"/>
      <c r="T84" s="51"/>
      <c r="U84" s="51"/>
      <c r="V84" s="51"/>
      <c r="W84" s="51"/>
      <c r="X84" s="51"/>
      <c r="Y84" s="51"/>
      <c r="Z84" s="51"/>
      <c r="AA84" s="51"/>
      <c r="AB84" s="51"/>
    </row>
    <row r="85" spans="1:28" ht="9.9" customHeight="1" thickBot="1" x14ac:dyDescent="0.35">
      <c r="J85" s="29"/>
    </row>
    <row r="86" spans="1:28" ht="27.75" customHeight="1" thickBot="1" x14ac:dyDescent="0.35">
      <c r="B86" s="68" t="s">
        <v>8</v>
      </c>
      <c r="C86" s="69"/>
      <c r="D86" s="66" t="s">
        <v>120</v>
      </c>
      <c r="E86" s="67"/>
      <c r="F86" s="67"/>
      <c r="G86" s="70"/>
      <c r="H86" s="8">
        <f>+H89+H93+H97+H101+H105+H109+H113+H117+H121+H125+H129+H133</f>
        <v>0</v>
      </c>
      <c r="I86" s="25">
        <f xml:space="preserve"> COUNTIF(I89:I134,"Es necesario completar el precio de esta partida, introduciendo un valor en la celda en naranja")</f>
        <v>12</v>
      </c>
      <c r="J86" s="29"/>
    </row>
    <row r="87" spans="1:28" ht="9.9" customHeight="1" thickBot="1" x14ac:dyDescent="0.35">
      <c r="E87"/>
      <c r="F87" s="10"/>
      <c r="G87" s="50"/>
      <c r="H87" s="1"/>
      <c r="J87" s="29"/>
    </row>
    <row r="88" spans="1:28" ht="15.75" customHeight="1" thickBot="1" x14ac:dyDescent="0.35">
      <c r="B88" s="57" t="s">
        <v>1</v>
      </c>
      <c r="C88" s="58"/>
      <c r="D88" s="58"/>
      <c r="E88" s="59"/>
      <c r="F88" s="12" t="s">
        <v>2</v>
      </c>
      <c r="G88" s="2" t="s">
        <v>3</v>
      </c>
      <c r="H88" s="2" t="s">
        <v>4</v>
      </c>
      <c r="I88" s="26"/>
      <c r="J88" s="27">
        <f>ROUND(F89,2)</f>
        <v>0</v>
      </c>
    </row>
    <row r="89" spans="1:28" ht="15" thickBot="1" x14ac:dyDescent="0.35">
      <c r="B89" s="41" t="s">
        <v>55</v>
      </c>
      <c r="C89" s="3" t="s">
        <v>6</v>
      </c>
      <c r="D89" s="60" t="s">
        <v>121</v>
      </c>
      <c r="E89" s="61"/>
      <c r="F89" s="24"/>
      <c r="G89" s="3">
        <v>1</v>
      </c>
      <c r="H89" s="5">
        <f>ROUND(J88*G89,2)</f>
        <v>0</v>
      </c>
      <c r="I89" s="28" t="str">
        <f>IF(ISBLANK('Modelo de oferta económica'!F89),"Es necesario completar el precio de esta partida, introduciendo un valor en la celda en naranja","")</f>
        <v>Es necesario completar el precio de esta partida, introduciendo un valor en la celda en naranja</v>
      </c>
      <c r="J89" s="29"/>
    </row>
    <row r="90" spans="1:28" s="53" customFormat="1" ht="45.9" customHeight="1" thickBot="1" x14ac:dyDescent="0.35">
      <c r="A90" s="51"/>
      <c r="B90" s="54" t="s">
        <v>122</v>
      </c>
      <c r="C90" s="55"/>
      <c r="D90" s="55"/>
      <c r="E90" s="55"/>
      <c r="F90" s="55"/>
      <c r="G90" s="55"/>
      <c r="H90" s="56"/>
      <c r="I90" s="51"/>
      <c r="J90" s="52"/>
      <c r="K90" s="51"/>
      <c r="L90" s="51"/>
      <c r="M90" s="51"/>
      <c r="N90" s="51"/>
      <c r="O90" s="51"/>
      <c r="P90" s="51"/>
      <c r="Q90" s="51"/>
      <c r="R90" s="51"/>
      <c r="S90" s="51"/>
      <c r="T90" s="51"/>
      <c r="U90" s="51"/>
      <c r="V90" s="51"/>
      <c r="W90" s="51"/>
      <c r="X90" s="51"/>
      <c r="Y90" s="51"/>
      <c r="Z90" s="51"/>
      <c r="AA90" s="51"/>
      <c r="AB90" s="51"/>
    </row>
    <row r="91" spans="1:28" ht="9.9" customHeight="1" thickBot="1" x14ac:dyDescent="0.35">
      <c r="D91" s="6"/>
      <c r="E91"/>
      <c r="F91" s="10"/>
      <c r="G91" s="50"/>
      <c r="H91" s="4"/>
      <c r="J91" s="29"/>
    </row>
    <row r="92" spans="1:28" ht="15.75" customHeight="1" thickBot="1" x14ac:dyDescent="0.35">
      <c r="B92" s="57" t="s">
        <v>1</v>
      </c>
      <c r="C92" s="58"/>
      <c r="D92" s="58"/>
      <c r="E92" s="59"/>
      <c r="F92" s="12" t="s">
        <v>2</v>
      </c>
      <c r="G92" s="2" t="s">
        <v>3</v>
      </c>
      <c r="H92" s="2" t="s">
        <v>4</v>
      </c>
      <c r="I92" s="26"/>
      <c r="J92" s="27">
        <f>ROUND(F93,2)</f>
        <v>0</v>
      </c>
    </row>
    <row r="93" spans="1:28" ht="15" thickBot="1" x14ac:dyDescent="0.35">
      <c r="B93" s="41" t="s">
        <v>56</v>
      </c>
      <c r="C93" s="3" t="s">
        <v>36</v>
      </c>
      <c r="D93" s="60" t="s">
        <v>123</v>
      </c>
      <c r="E93" s="61"/>
      <c r="F93" s="24"/>
      <c r="G93" s="47">
        <v>8.4</v>
      </c>
      <c r="H93" s="5">
        <f>ROUND(J92*G93,2)</f>
        <v>0</v>
      </c>
      <c r="I93" s="28" t="str">
        <f>IF(ISBLANK('Modelo de oferta económica'!F93),"Es necesario completar el precio de esta partida, introduciendo un valor en la celda en naranja","")</f>
        <v>Es necesario completar el precio de esta partida, introduciendo un valor en la celda en naranja</v>
      </c>
      <c r="J93" s="29"/>
    </row>
    <row r="94" spans="1:28" s="53" customFormat="1" ht="16.95" customHeight="1" thickBot="1" x14ac:dyDescent="0.35">
      <c r="A94" s="51"/>
      <c r="B94" s="54" t="s">
        <v>124</v>
      </c>
      <c r="C94" s="55"/>
      <c r="D94" s="55"/>
      <c r="E94" s="55"/>
      <c r="F94" s="55"/>
      <c r="G94" s="55"/>
      <c r="H94" s="56"/>
      <c r="I94" s="51"/>
      <c r="J94" s="52"/>
      <c r="K94" s="51"/>
      <c r="L94" s="51"/>
      <c r="M94" s="51"/>
      <c r="N94" s="51"/>
      <c r="O94" s="51"/>
      <c r="P94" s="51"/>
      <c r="Q94" s="51"/>
      <c r="R94" s="51"/>
      <c r="S94" s="51"/>
      <c r="T94" s="51"/>
      <c r="U94" s="51"/>
      <c r="V94" s="51"/>
      <c r="W94" s="51"/>
      <c r="X94" s="51"/>
      <c r="Y94" s="51"/>
      <c r="Z94" s="51"/>
      <c r="AA94" s="51"/>
      <c r="AB94" s="51"/>
    </row>
    <row r="95" spans="1:28" ht="9.9" customHeight="1" thickBot="1" x14ac:dyDescent="0.35">
      <c r="D95" s="6"/>
      <c r="E95"/>
      <c r="F95" s="10"/>
      <c r="G95" s="50"/>
      <c r="H95" s="1"/>
      <c r="J95" s="29"/>
    </row>
    <row r="96" spans="1:28" ht="15.75" customHeight="1" thickBot="1" x14ac:dyDescent="0.35">
      <c r="B96" s="57" t="s">
        <v>1</v>
      </c>
      <c r="C96" s="58"/>
      <c r="D96" s="58"/>
      <c r="E96" s="59"/>
      <c r="F96" s="12" t="s">
        <v>2</v>
      </c>
      <c r="G96" s="2" t="s">
        <v>3</v>
      </c>
      <c r="H96" s="2" t="s">
        <v>4</v>
      </c>
      <c r="I96" s="26"/>
      <c r="J96" s="27">
        <f>ROUND(F97,2)</f>
        <v>0</v>
      </c>
    </row>
    <row r="97" spans="1:28" ht="15" thickBot="1" x14ac:dyDescent="0.35">
      <c r="B97" s="41" t="s">
        <v>57</v>
      </c>
      <c r="C97" s="3" t="s">
        <v>125</v>
      </c>
      <c r="D97" s="60" t="s">
        <v>126</v>
      </c>
      <c r="E97" s="61"/>
      <c r="F97" s="24"/>
      <c r="G97" s="47">
        <v>18</v>
      </c>
      <c r="H97" s="5">
        <f>ROUND(J96*G97,2)</f>
        <v>0</v>
      </c>
      <c r="I97" s="28" t="str">
        <f>IF(ISBLANK('Modelo de oferta económica'!F97),"Es necesario completar el precio de esta partida, introduciendo un valor en la celda en naranja","")</f>
        <v>Es necesario completar el precio de esta partida, introduciendo un valor en la celda en naranja</v>
      </c>
      <c r="J97" s="29"/>
    </row>
    <row r="98" spans="1:28" s="53" customFormat="1" ht="16.95" customHeight="1" thickBot="1" x14ac:dyDescent="0.35">
      <c r="A98" s="51"/>
      <c r="B98" s="54" t="s">
        <v>127</v>
      </c>
      <c r="C98" s="55"/>
      <c r="D98" s="55"/>
      <c r="E98" s="55"/>
      <c r="F98" s="55"/>
      <c r="G98" s="55"/>
      <c r="H98" s="56"/>
      <c r="I98" s="51"/>
      <c r="J98" s="52"/>
      <c r="K98" s="51"/>
      <c r="L98" s="51"/>
      <c r="M98" s="51"/>
      <c r="N98" s="51"/>
      <c r="O98" s="51"/>
      <c r="P98" s="51"/>
      <c r="Q98" s="51"/>
      <c r="R98" s="51"/>
      <c r="S98" s="51"/>
      <c r="T98" s="51"/>
      <c r="U98" s="51"/>
      <c r="V98" s="51"/>
      <c r="W98" s="51"/>
      <c r="X98" s="51"/>
      <c r="Y98" s="51"/>
      <c r="Z98" s="51"/>
      <c r="AA98" s="51"/>
      <c r="AB98" s="51"/>
    </row>
    <row r="99" spans="1:28" ht="9.9" customHeight="1" thickBot="1" x14ac:dyDescent="0.35">
      <c r="D99" s="6"/>
      <c r="E99"/>
      <c r="F99" s="10"/>
      <c r="G99" s="50"/>
      <c r="H99" s="1"/>
      <c r="J99" s="29"/>
    </row>
    <row r="100" spans="1:28" ht="15.75" customHeight="1" thickBot="1" x14ac:dyDescent="0.35">
      <c r="B100" s="57" t="s">
        <v>1</v>
      </c>
      <c r="C100" s="58"/>
      <c r="D100" s="58"/>
      <c r="E100" s="59"/>
      <c r="F100" s="12" t="s">
        <v>2</v>
      </c>
      <c r="G100" s="2" t="s">
        <v>3</v>
      </c>
      <c r="H100" s="2" t="s">
        <v>4</v>
      </c>
      <c r="I100" s="26"/>
      <c r="J100" s="27">
        <f>ROUND(F101,2)</f>
        <v>0</v>
      </c>
    </row>
    <row r="101" spans="1:28" ht="15" thickBot="1" x14ac:dyDescent="0.35">
      <c r="B101" s="41" t="s">
        <v>128</v>
      </c>
      <c r="C101" s="3" t="s">
        <v>5</v>
      </c>
      <c r="D101" s="60" t="s">
        <v>129</v>
      </c>
      <c r="E101" s="61"/>
      <c r="F101" s="24"/>
      <c r="G101" s="47">
        <v>17</v>
      </c>
      <c r="H101" s="5">
        <f>ROUND(J100*G101,2)</f>
        <v>0</v>
      </c>
      <c r="I101" s="28" t="str">
        <f>IF(ISBLANK('Modelo de oferta económica'!F101),"Es necesario completar el precio de esta partida, introduciendo un valor en la celda en naranja","")</f>
        <v>Es necesario completar el precio de esta partida, introduciendo un valor en la celda en naranja</v>
      </c>
      <c r="J101" s="29"/>
    </row>
    <row r="102" spans="1:28" s="53" customFormat="1" ht="25.95" customHeight="1" thickBot="1" x14ac:dyDescent="0.35">
      <c r="A102" s="51"/>
      <c r="B102" s="54" t="s">
        <v>130</v>
      </c>
      <c r="C102" s="55"/>
      <c r="D102" s="55"/>
      <c r="E102" s="55"/>
      <c r="F102" s="55"/>
      <c r="G102" s="55"/>
      <c r="H102" s="56"/>
      <c r="I102" s="51"/>
      <c r="J102" s="52"/>
      <c r="K102" s="51"/>
      <c r="L102" s="51"/>
      <c r="M102" s="51"/>
      <c r="N102" s="51"/>
      <c r="O102" s="51"/>
      <c r="P102" s="51"/>
      <c r="Q102" s="51"/>
      <c r="R102" s="51"/>
      <c r="S102" s="51"/>
      <c r="T102" s="51"/>
      <c r="U102" s="51"/>
      <c r="V102" s="51"/>
      <c r="W102" s="51"/>
      <c r="X102" s="51"/>
      <c r="Y102" s="51"/>
      <c r="Z102" s="51"/>
      <c r="AA102" s="51"/>
      <c r="AB102" s="51"/>
    </row>
    <row r="103" spans="1:28" ht="9.9" customHeight="1" thickBot="1" x14ac:dyDescent="0.35">
      <c r="D103" s="6"/>
      <c r="E103"/>
      <c r="F103" s="10"/>
      <c r="G103" s="50"/>
      <c r="H103" s="1"/>
      <c r="J103" s="29"/>
    </row>
    <row r="104" spans="1:28" ht="15.75" customHeight="1" thickBot="1" x14ac:dyDescent="0.35">
      <c r="B104" s="57" t="s">
        <v>1</v>
      </c>
      <c r="C104" s="58"/>
      <c r="D104" s="58"/>
      <c r="E104" s="59"/>
      <c r="F104" s="12" t="s">
        <v>2</v>
      </c>
      <c r="G104" s="2" t="s">
        <v>3</v>
      </c>
      <c r="H104" s="2" t="s">
        <v>4</v>
      </c>
      <c r="I104" s="26"/>
      <c r="J104" s="27">
        <f>ROUND(F105,2)</f>
        <v>0</v>
      </c>
    </row>
    <row r="105" spans="1:28" ht="15" thickBot="1" x14ac:dyDescent="0.35">
      <c r="B105" s="41" t="s">
        <v>131</v>
      </c>
      <c r="C105" s="3" t="s">
        <v>6</v>
      </c>
      <c r="D105" s="60" t="s">
        <v>132</v>
      </c>
      <c r="E105" s="61"/>
      <c r="F105" s="24"/>
      <c r="G105" s="3">
        <v>1</v>
      </c>
      <c r="H105" s="5">
        <f>ROUND(J104*G105,2)</f>
        <v>0</v>
      </c>
      <c r="I105" s="28" t="str">
        <f>IF(ISBLANK('Modelo de oferta económica'!F105),"Es necesario completar el precio de esta partida, introduciendo un valor en la celda en naranja","")</f>
        <v>Es necesario completar el precio de esta partida, introduciendo un valor en la celda en naranja</v>
      </c>
      <c r="J105" s="29"/>
    </row>
    <row r="106" spans="1:28" s="53" customFormat="1" ht="16.95" customHeight="1" thickBot="1" x14ac:dyDescent="0.35">
      <c r="A106" s="51"/>
      <c r="B106" s="54" t="s">
        <v>133</v>
      </c>
      <c r="C106" s="55"/>
      <c r="D106" s="55"/>
      <c r="E106" s="55"/>
      <c r="F106" s="55"/>
      <c r="G106" s="55"/>
      <c r="H106" s="56"/>
      <c r="I106" s="51"/>
      <c r="J106" s="52"/>
      <c r="K106" s="51"/>
      <c r="L106" s="51"/>
      <c r="M106" s="51"/>
      <c r="N106" s="51"/>
      <c r="O106" s="51"/>
      <c r="P106" s="51"/>
      <c r="Q106" s="51"/>
      <c r="R106" s="51"/>
      <c r="S106" s="51"/>
      <c r="T106" s="51"/>
      <c r="U106" s="51"/>
      <c r="V106" s="51"/>
      <c r="W106" s="51"/>
      <c r="X106" s="51"/>
      <c r="Y106" s="51"/>
      <c r="Z106" s="51"/>
      <c r="AA106" s="51"/>
      <c r="AB106" s="51"/>
    </row>
    <row r="107" spans="1:28" ht="9.9" customHeight="1" thickBot="1" x14ac:dyDescent="0.35">
      <c r="D107" s="6"/>
      <c r="E107"/>
      <c r="F107" s="10"/>
      <c r="G107" s="50"/>
      <c r="H107" s="1"/>
      <c r="J107" s="29"/>
    </row>
    <row r="108" spans="1:28" ht="15.75" customHeight="1" thickBot="1" x14ac:dyDescent="0.35">
      <c r="B108" s="57" t="s">
        <v>1</v>
      </c>
      <c r="C108" s="58"/>
      <c r="D108" s="58"/>
      <c r="E108" s="59"/>
      <c r="F108" s="12" t="s">
        <v>2</v>
      </c>
      <c r="G108" s="2" t="s">
        <v>3</v>
      </c>
      <c r="H108" s="2" t="s">
        <v>4</v>
      </c>
      <c r="I108" s="26"/>
      <c r="J108" s="27">
        <f>ROUND(F109,2)</f>
        <v>0</v>
      </c>
    </row>
    <row r="109" spans="1:28" ht="15" thickBot="1" x14ac:dyDescent="0.35">
      <c r="B109" s="41" t="s">
        <v>58</v>
      </c>
      <c r="C109" s="3" t="s">
        <v>5</v>
      </c>
      <c r="D109" s="60" t="s">
        <v>134</v>
      </c>
      <c r="E109" s="61"/>
      <c r="F109" s="24"/>
      <c r="G109" s="47">
        <v>30</v>
      </c>
      <c r="H109" s="5">
        <f>ROUND(J108*G109,2)</f>
        <v>0</v>
      </c>
      <c r="I109" s="28" t="str">
        <f>IF(ISBLANK('Modelo de oferta económica'!F109),"Es necesario completar el precio de esta partida, introduciendo un valor en la celda en naranja","")</f>
        <v>Es necesario completar el precio de esta partida, introduciendo un valor en la celda en naranja</v>
      </c>
      <c r="J109" s="29"/>
    </row>
    <row r="110" spans="1:28" s="53" customFormat="1" ht="26.1" customHeight="1" thickBot="1" x14ac:dyDescent="0.35">
      <c r="A110" s="51"/>
      <c r="B110" s="54" t="s">
        <v>135</v>
      </c>
      <c r="C110" s="55"/>
      <c r="D110" s="55"/>
      <c r="E110" s="55"/>
      <c r="F110" s="55"/>
      <c r="G110" s="55"/>
      <c r="H110" s="56"/>
      <c r="I110" s="51"/>
      <c r="J110" s="52"/>
      <c r="K110" s="51"/>
      <c r="L110" s="51"/>
      <c r="M110" s="51"/>
      <c r="N110" s="51"/>
      <c r="O110" s="51"/>
      <c r="P110" s="51"/>
      <c r="Q110" s="51"/>
      <c r="R110" s="51"/>
      <c r="S110" s="51"/>
      <c r="T110" s="51"/>
      <c r="U110" s="51"/>
      <c r="V110" s="51"/>
      <c r="W110" s="51"/>
      <c r="X110" s="51"/>
      <c r="Y110" s="51"/>
      <c r="Z110" s="51"/>
      <c r="AA110" s="51"/>
      <c r="AB110" s="51"/>
    </row>
    <row r="111" spans="1:28" ht="9.9" customHeight="1" thickBot="1" x14ac:dyDescent="0.35">
      <c r="D111" s="6"/>
      <c r="E111"/>
      <c r="F111" s="10"/>
      <c r="G111" s="50"/>
      <c r="H111" s="1"/>
      <c r="J111" s="29"/>
    </row>
    <row r="112" spans="1:28" ht="15.75" customHeight="1" thickBot="1" x14ac:dyDescent="0.35">
      <c r="B112" s="57" t="s">
        <v>1</v>
      </c>
      <c r="C112" s="58"/>
      <c r="D112" s="58"/>
      <c r="E112" s="59"/>
      <c r="F112" s="12" t="s">
        <v>2</v>
      </c>
      <c r="G112" s="2" t="s">
        <v>3</v>
      </c>
      <c r="H112" s="2" t="s">
        <v>4</v>
      </c>
      <c r="I112" s="26"/>
      <c r="J112" s="27">
        <f>ROUND(F113,2)</f>
        <v>0</v>
      </c>
    </row>
    <row r="113" spans="1:28" ht="15" thickBot="1" x14ac:dyDescent="0.35">
      <c r="B113" s="41" t="s">
        <v>59</v>
      </c>
      <c r="C113" s="3" t="s">
        <v>6</v>
      </c>
      <c r="D113" s="60" t="s">
        <v>136</v>
      </c>
      <c r="E113" s="61"/>
      <c r="F113" s="24"/>
      <c r="G113" s="3">
        <v>2</v>
      </c>
      <c r="H113" s="5">
        <f>ROUND(J112*G113,2)</f>
        <v>0</v>
      </c>
      <c r="I113" s="28" t="str">
        <f>IF(ISBLANK('Modelo de oferta económica'!F113),"Es necesario completar el precio de esta partida, introduciendo un valor en la celda en naranja","")</f>
        <v>Es necesario completar el precio de esta partida, introduciendo un valor en la celda en naranja</v>
      </c>
      <c r="J113" s="29"/>
    </row>
    <row r="114" spans="1:28" s="53" customFormat="1" ht="25.95" customHeight="1" thickBot="1" x14ac:dyDescent="0.35">
      <c r="A114" s="51"/>
      <c r="B114" s="54" t="s">
        <v>137</v>
      </c>
      <c r="C114" s="55"/>
      <c r="D114" s="55"/>
      <c r="E114" s="55"/>
      <c r="F114" s="55"/>
      <c r="G114" s="55"/>
      <c r="H114" s="56"/>
      <c r="I114" s="51"/>
      <c r="J114" s="52"/>
      <c r="K114" s="51"/>
      <c r="L114" s="51"/>
      <c r="M114" s="51"/>
      <c r="N114" s="51"/>
      <c r="O114" s="51"/>
      <c r="P114" s="51"/>
      <c r="Q114" s="51"/>
      <c r="R114" s="51"/>
      <c r="S114" s="51"/>
      <c r="T114" s="51"/>
      <c r="U114" s="51"/>
      <c r="V114" s="51"/>
      <c r="W114" s="51"/>
      <c r="X114" s="51"/>
      <c r="Y114" s="51"/>
      <c r="Z114" s="51"/>
      <c r="AA114" s="51"/>
      <c r="AB114" s="51"/>
    </row>
    <row r="115" spans="1:28" ht="9.9" customHeight="1" thickBot="1" x14ac:dyDescent="0.35">
      <c r="D115" s="6"/>
      <c r="E115"/>
      <c r="F115" s="10"/>
      <c r="G115" s="50"/>
      <c r="H115" s="1"/>
      <c r="J115" s="29"/>
    </row>
    <row r="116" spans="1:28" ht="15.75" customHeight="1" thickBot="1" x14ac:dyDescent="0.35">
      <c r="B116" s="57" t="s">
        <v>1</v>
      </c>
      <c r="C116" s="58"/>
      <c r="D116" s="58"/>
      <c r="E116" s="59"/>
      <c r="F116" s="12" t="s">
        <v>2</v>
      </c>
      <c r="G116" s="2" t="s">
        <v>3</v>
      </c>
      <c r="H116" s="2" t="s">
        <v>4</v>
      </c>
      <c r="I116" s="26"/>
      <c r="J116" s="27">
        <f>ROUND(F117,2)</f>
        <v>0</v>
      </c>
    </row>
    <row r="117" spans="1:28" ht="15" thickBot="1" x14ac:dyDescent="0.35">
      <c r="B117" s="41" t="s">
        <v>60</v>
      </c>
      <c r="C117" s="3" t="s">
        <v>6</v>
      </c>
      <c r="D117" s="60" t="s">
        <v>138</v>
      </c>
      <c r="E117" s="61"/>
      <c r="F117" s="24"/>
      <c r="G117" s="3">
        <v>1</v>
      </c>
      <c r="H117" s="5">
        <f>ROUND(J116*G117,2)</f>
        <v>0</v>
      </c>
      <c r="I117" s="28" t="str">
        <f>IF(ISBLANK('Modelo de oferta económica'!F117),"Es necesario completar el precio de esta partida, introduciendo un valor en la celda en naranja","")</f>
        <v>Es necesario completar el precio de esta partida, introduciendo un valor en la celda en naranja</v>
      </c>
      <c r="J117" s="29"/>
    </row>
    <row r="118" spans="1:28" s="53" customFormat="1" ht="16.95" customHeight="1" thickBot="1" x14ac:dyDescent="0.35">
      <c r="A118" s="51"/>
      <c r="B118" s="54" t="s">
        <v>139</v>
      </c>
      <c r="C118" s="55"/>
      <c r="D118" s="55"/>
      <c r="E118" s="55"/>
      <c r="F118" s="55"/>
      <c r="G118" s="55"/>
      <c r="H118" s="56"/>
      <c r="I118" s="51"/>
      <c r="J118" s="52"/>
      <c r="K118" s="51"/>
      <c r="L118" s="51"/>
      <c r="M118" s="51"/>
      <c r="N118" s="51"/>
      <c r="O118" s="51"/>
      <c r="P118" s="51"/>
      <c r="Q118" s="51"/>
      <c r="R118" s="51"/>
      <c r="S118" s="51"/>
      <c r="T118" s="51"/>
      <c r="U118" s="51"/>
      <c r="V118" s="51"/>
      <c r="W118" s="51"/>
      <c r="X118" s="51"/>
      <c r="Y118" s="51"/>
      <c r="Z118" s="51"/>
      <c r="AA118" s="51"/>
      <c r="AB118" s="51"/>
    </row>
    <row r="119" spans="1:28" ht="9.9" customHeight="1" thickBot="1" x14ac:dyDescent="0.35">
      <c r="D119" s="6"/>
      <c r="E119"/>
      <c r="F119" s="10"/>
      <c r="G119" s="50"/>
      <c r="H119" s="1"/>
      <c r="J119" s="29"/>
    </row>
    <row r="120" spans="1:28" ht="15.75" customHeight="1" thickBot="1" x14ac:dyDescent="0.35">
      <c r="B120" s="57" t="s">
        <v>1</v>
      </c>
      <c r="C120" s="58"/>
      <c r="D120" s="58"/>
      <c r="E120" s="59"/>
      <c r="F120" s="12" t="s">
        <v>2</v>
      </c>
      <c r="G120" s="2" t="s">
        <v>3</v>
      </c>
      <c r="H120" s="2" t="s">
        <v>4</v>
      </c>
      <c r="I120" s="26"/>
      <c r="J120" s="27">
        <f>ROUND(F121,2)</f>
        <v>0</v>
      </c>
    </row>
    <row r="121" spans="1:28" ht="15" thickBot="1" x14ac:dyDescent="0.35">
      <c r="B121" s="41" t="s">
        <v>61</v>
      </c>
      <c r="C121" s="3" t="s">
        <v>6</v>
      </c>
      <c r="D121" s="60" t="s">
        <v>140</v>
      </c>
      <c r="E121" s="61"/>
      <c r="F121" s="24"/>
      <c r="G121" s="3">
        <v>1</v>
      </c>
      <c r="H121" s="5">
        <f>ROUND(J120*G121,2)</f>
        <v>0</v>
      </c>
      <c r="I121" s="28" t="str">
        <f>IF(ISBLANK('Modelo de oferta económica'!F121),"Es necesario completar el precio de esta partida, introduciendo un valor en la celda en naranja","")</f>
        <v>Es necesario completar el precio de esta partida, introduciendo un valor en la celda en naranja</v>
      </c>
      <c r="J121" s="29"/>
    </row>
    <row r="122" spans="1:28" s="53" customFormat="1" ht="16.95" customHeight="1" thickBot="1" x14ac:dyDescent="0.35">
      <c r="A122" s="51"/>
      <c r="B122" s="54" t="s">
        <v>141</v>
      </c>
      <c r="C122" s="55"/>
      <c r="D122" s="55"/>
      <c r="E122" s="55"/>
      <c r="F122" s="55"/>
      <c r="G122" s="55"/>
      <c r="H122" s="56"/>
      <c r="I122" s="51"/>
      <c r="J122" s="52"/>
      <c r="K122" s="51"/>
      <c r="L122" s="51"/>
      <c r="M122" s="51"/>
      <c r="N122" s="51"/>
      <c r="O122" s="51"/>
      <c r="P122" s="51"/>
      <c r="Q122" s="51"/>
      <c r="R122" s="51"/>
      <c r="S122" s="51"/>
      <c r="T122" s="51"/>
      <c r="U122" s="51"/>
      <c r="V122" s="51"/>
      <c r="W122" s="51"/>
      <c r="X122" s="51"/>
      <c r="Y122" s="51"/>
      <c r="Z122" s="51"/>
      <c r="AA122" s="51"/>
      <c r="AB122" s="51"/>
    </row>
    <row r="123" spans="1:28" ht="9.9" customHeight="1" thickBot="1" x14ac:dyDescent="0.35">
      <c r="D123" s="6"/>
      <c r="E123"/>
      <c r="F123" s="10"/>
      <c r="G123" s="50"/>
      <c r="H123" s="1"/>
      <c r="J123" s="29"/>
    </row>
    <row r="124" spans="1:28" ht="15.75" customHeight="1" thickBot="1" x14ac:dyDescent="0.35">
      <c r="B124" s="57" t="s">
        <v>1</v>
      </c>
      <c r="C124" s="58"/>
      <c r="D124" s="58"/>
      <c r="E124" s="59"/>
      <c r="F124" s="12" t="s">
        <v>2</v>
      </c>
      <c r="G124" s="2" t="s">
        <v>3</v>
      </c>
      <c r="H124" s="2" t="s">
        <v>4</v>
      </c>
      <c r="I124" s="26"/>
      <c r="J124" s="27">
        <f>ROUND(F125,2)</f>
        <v>0</v>
      </c>
    </row>
    <row r="125" spans="1:28" ht="15" thickBot="1" x14ac:dyDescent="0.35">
      <c r="B125" s="41" t="s">
        <v>62</v>
      </c>
      <c r="C125" s="3" t="s">
        <v>125</v>
      </c>
      <c r="D125" s="60" t="s">
        <v>142</v>
      </c>
      <c r="E125" s="61"/>
      <c r="F125" s="24"/>
      <c r="G125" s="47">
        <v>17.350000000000001</v>
      </c>
      <c r="H125" s="5">
        <f>ROUND(J124*G125,2)</f>
        <v>0</v>
      </c>
      <c r="I125" s="28" t="str">
        <f>IF(ISBLANK('Modelo de oferta económica'!F125),"Es necesario completar el precio de esta partida, introduciendo un valor en la celda en naranja","")</f>
        <v>Es necesario completar el precio de esta partida, introduciendo un valor en la celda en naranja</v>
      </c>
      <c r="J125" s="29"/>
    </row>
    <row r="126" spans="1:28" s="53" customFormat="1" ht="16.95" customHeight="1" thickBot="1" x14ac:dyDescent="0.35">
      <c r="A126" s="51"/>
      <c r="B126" s="54" t="s">
        <v>143</v>
      </c>
      <c r="C126" s="55"/>
      <c r="D126" s="55"/>
      <c r="E126" s="55"/>
      <c r="F126" s="55"/>
      <c r="G126" s="55"/>
      <c r="H126" s="56"/>
      <c r="I126" s="51"/>
      <c r="J126" s="52"/>
      <c r="K126" s="51"/>
      <c r="L126" s="51"/>
      <c r="M126" s="51"/>
      <c r="N126" s="51"/>
      <c r="O126" s="51"/>
      <c r="P126" s="51"/>
      <c r="Q126" s="51"/>
      <c r="R126" s="51"/>
      <c r="S126" s="51"/>
      <c r="T126" s="51"/>
      <c r="U126" s="51"/>
      <c r="V126" s="51"/>
      <c r="W126" s="51"/>
      <c r="X126" s="51"/>
      <c r="Y126" s="51"/>
      <c r="Z126" s="51"/>
      <c r="AA126" s="51"/>
      <c r="AB126" s="51"/>
    </row>
    <row r="127" spans="1:28" ht="9.9" customHeight="1" thickBot="1" x14ac:dyDescent="0.35">
      <c r="D127" s="6"/>
      <c r="E127"/>
      <c r="F127" s="10"/>
      <c r="G127" s="50"/>
      <c r="H127" s="1"/>
      <c r="J127" s="29"/>
    </row>
    <row r="128" spans="1:28" ht="15.75" customHeight="1" thickBot="1" x14ac:dyDescent="0.35">
      <c r="B128" s="57" t="s">
        <v>1</v>
      </c>
      <c r="C128" s="58"/>
      <c r="D128" s="58"/>
      <c r="E128" s="59"/>
      <c r="F128" s="12" t="s">
        <v>2</v>
      </c>
      <c r="G128" s="2" t="s">
        <v>3</v>
      </c>
      <c r="H128" s="2" t="s">
        <v>4</v>
      </c>
      <c r="I128" s="26"/>
      <c r="J128" s="27">
        <f>ROUND(F129,2)</f>
        <v>0</v>
      </c>
    </row>
    <row r="129" spans="1:28" ht="15" thickBot="1" x14ac:dyDescent="0.35">
      <c r="B129" s="41" t="s">
        <v>63</v>
      </c>
      <c r="C129" s="3" t="s">
        <v>36</v>
      </c>
      <c r="D129" s="60" t="s">
        <v>144</v>
      </c>
      <c r="E129" s="61"/>
      <c r="F129" s="24"/>
      <c r="G129" s="47">
        <v>12</v>
      </c>
      <c r="H129" s="5">
        <f>ROUND(J128*G129,2)</f>
        <v>0</v>
      </c>
      <c r="I129" s="28" t="str">
        <f>IF(ISBLANK('Modelo de oferta económica'!F129),"Es necesario completar el precio de esta partida, introduciendo un valor en la celda en naranja","")</f>
        <v>Es necesario completar el precio de esta partida, introduciendo un valor en la celda en naranja</v>
      </c>
      <c r="J129" s="29"/>
    </row>
    <row r="130" spans="1:28" s="53" customFormat="1" ht="16.95" customHeight="1" thickBot="1" x14ac:dyDescent="0.35">
      <c r="A130" s="51"/>
      <c r="B130" s="54" t="s">
        <v>145</v>
      </c>
      <c r="C130" s="55"/>
      <c r="D130" s="55"/>
      <c r="E130" s="55"/>
      <c r="F130" s="55"/>
      <c r="G130" s="55"/>
      <c r="H130" s="56"/>
      <c r="I130" s="51"/>
      <c r="J130" s="52"/>
      <c r="K130" s="51"/>
      <c r="L130" s="51"/>
      <c r="M130" s="51"/>
      <c r="N130" s="51"/>
      <c r="O130" s="51"/>
      <c r="P130" s="51"/>
      <c r="Q130" s="51"/>
      <c r="R130" s="51"/>
      <c r="S130" s="51"/>
      <c r="T130" s="51"/>
      <c r="U130" s="51"/>
      <c r="V130" s="51"/>
      <c r="W130" s="51"/>
      <c r="X130" s="51"/>
      <c r="Y130" s="51"/>
      <c r="Z130" s="51"/>
      <c r="AA130" s="51"/>
      <c r="AB130" s="51"/>
    </row>
    <row r="131" spans="1:28" ht="9.9" customHeight="1" thickBot="1" x14ac:dyDescent="0.35">
      <c r="D131" s="6"/>
      <c r="E131"/>
      <c r="F131" s="10"/>
      <c r="G131" s="50"/>
      <c r="H131" s="1"/>
      <c r="J131" s="29"/>
    </row>
    <row r="132" spans="1:28" ht="15.75" customHeight="1" thickBot="1" x14ac:dyDescent="0.35">
      <c r="B132" s="57" t="s">
        <v>1</v>
      </c>
      <c r="C132" s="58"/>
      <c r="D132" s="58"/>
      <c r="E132" s="59"/>
      <c r="F132" s="12" t="s">
        <v>2</v>
      </c>
      <c r="G132" s="2" t="s">
        <v>3</v>
      </c>
      <c r="H132" s="2" t="s">
        <v>4</v>
      </c>
      <c r="I132" s="26"/>
      <c r="J132" s="27">
        <f>ROUND(F133,2)</f>
        <v>0</v>
      </c>
    </row>
    <row r="133" spans="1:28" ht="15" thickBot="1" x14ac:dyDescent="0.35">
      <c r="B133" s="41" t="s">
        <v>64</v>
      </c>
      <c r="C133" s="3" t="s">
        <v>36</v>
      </c>
      <c r="D133" s="60" t="s">
        <v>146</v>
      </c>
      <c r="E133" s="61"/>
      <c r="F133" s="24"/>
      <c r="G133" s="47">
        <v>12</v>
      </c>
      <c r="H133" s="5">
        <f>ROUND(J132*G133,2)</f>
        <v>0</v>
      </c>
      <c r="I133" s="28" t="str">
        <f>IF(ISBLANK('Modelo de oferta económica'!F133),"Es necesario completar el precio de esta partida, introduciendo un valor en la celda en naranja","")</f>
        <v>Es necesario completar el precio de esta partida, introduciendo un valor en la celda en naranja</v>
      </c>
      <c r="J133" s="29"/>
    </row>
    <row r="134" spans="1:28" s="53" customFormat="1" ht="25.95" customHeight="1" thickBot="1" x14ac:dyDescent="0.35">
      <c r="A134" s="51"/>
      <c r="B134" s="54" t="s">
        <v>147</v>
      </c>
      <c r="C134" s="55"/>
      <c r="D134" s="55"/>
      <c r="E134" s="55"/>
      <c r="F134" s="55"/>
      <c r="G134" s="55"/>
      <c r="H134" s="56"/>
      <c r="I134" s="51"/>
      <c r="J134" s="52"/>
      <c r="K134" s="51"/>
      <c r="L134" s="51"/>
      <c r="M134" s="51"/>
      <c r="N134" s="51"/>
      <c r="O134" s="51"/>
      <c r="P134" s="51"/>
      <c r="Q134" s="51"/>
      <c r="R134" s="51"/>
      <c r="S134" s="51"/>
      <c r="T134" s="51"/>
      <c r="U134" s="51"/>
      <c r="V134" s="51"/>
      <c r="W134" s="51"/>
      <c r="X134" s="51"/>
      <c r="Y134" s="51"/>
      <c r="Z134" s="51"/>
      <c r="AA134" s="51"/>
      <c r="AB134" s="51"/>
    </row>
    <row r="135" spans="1:28" ht="9.9" customHeight="1" thickBot="1" x14ac:dyDescent="0.35">
      <c r="D135" s="6"/>
      <c r="E135"/>
      <c r="F135" s="10"/>
      <c r="G135" s="50"/>
      <c r="H135" s="1"/>
      <c r="J135" s="29"/>
    </row>
    <row r="136" spans="1:28" ht="27" customHeight="1" thickBot="1" x14ac:dyDescent="0.35">
      <c r="B136" s="68" t="s">
        <v>37</v>
      </c>
      <c r="C136" s="69"/>
      <c r="D136" s="66" t="s">
        <v>148</v>
      </c>
      <c r="E136" s="67"/>
      <c r="F136" s="67"/>
      <c r="G136" s="67"/>
      <c r="H136" s="8">
        <f>+H139+H143+H147+H151+H155+H159+H163+H167+H171+H175</f>
        <v>0</v>
      </c>
      <c r="I136" s="25">
        <f xml:space="preserve"> COUNTIF(I139:I176,"Es necesario completar el precio de esta partida, introduciendo un valor en la celda en naranja")</f>
        <v>10</v>
      </c>
    </row>
    <row r="137" spans="1:28" ht="9.9" customHeight="1" thickBot="1" x14ac:dyDescent="0.35">
      <c r="E137"/>
      <c r="F137" s="10"/>
      <c r="G137" s="50"/>
      <c r="H137" s="1"/>
    </row>
    <row r="138" spans="1:28" ht="15.75" customHeight="1" thickBot="1" x14ac:dyDescent="0.35">
      <c r="B138" s="57" t="s">
        <v>1</v>
      </c>
      <c r="C138" s="58"/>
      <c r="D138" s="58"/>
      <c r="E138" s="58"/>
      <c r="F138" s="12" t="s">
        <v>2</v>
      </c>
      <c r="G138" s="2" t="s">
        <v>3</v>
      </c>
      <c r="H138" s="2" t="s">
        <v>4</v>
      </c>
      <c r="I138" s="26"/>
      <c r="J138" s="27">
        <f>ROUND(F139,2)</f>
        <v>0</v>
      </c>
    </row>
    <row r="139" spans="1:28" ht="15" thickBot="1" x14ac:dyDescent="0.35">
      <c r="B139" s="41" t="s">
        <v>65</v>
      </c>
      <c r="C139" s="3" t="s">
        <v>6</v>
      </c>
      <c r="D139" s="60" t="s">
        <v>149</v>
      </c>
      <c r="E139" s="62"/>
      <c r="F139" s="24"/>
      <c r="G139" s="3">
        <v>2</v>
      </c>
      <c r="H139" s="5">
        <f>ROUND(J138*G139,2)</f>
        <v>0</v>
      </c>
      <c r="I139" s="28" t="str">
        <f>IF(ISBLANK('Modelo de oferta económica'!F139),"Es necesario completar el precio de esta partida, introduciendo un valor en la celda en naranja","")</f>
        <v>Es necesario completar el precio de esta partida, introduciendo un valor en la celda en naranja</v>
      </c>
    </row>
    <row r="140" spans="1:28" s="53" customFormat="1" ht="25.95" customHeight="1" thickBot="1" x14ac:dyDescent="0.35">
      <c r="A140" s="51"/>
      <c r="B140" s="63" t="s">
        <v>150</v>
      </c>
      <c r="C140" s="64"/>
      <c r="D140" s="64"/>
      <c r="E140" s="64"/>
      <c r="F140" s="64"/>
      <c r="G140" s="64"/>
      <c r="H140" s="65"/>
      <c r="I140" s="51"/>
      <c r="J140" s="51"/>
      <c r="K140" s="51"/>
      <c r="L140" s="51"/>
      <c r="M140" s="51"/>
      <c r="N140" s="51"/>
      <c r="O140" s="51"/>
      <c r="P140" s="51"/>
      <c r="Q140" s="51"/>
      <c r="R140" s="51"/>
      <c r="S140" s="51"/>
      <c r="T140" s="51"/>
      <c r="U140" s="51"/>
      <c r="V140" s="51"/>
      <c r="W140" s="51"/>
      <c r="X140" s="51"/>
      <c r="Y140" s="51"/>
      <c r="Z140" s="51"/>
      <c r="AA140" s="51"/>
      <c r="AB140" s="51"/>
    </row>
    <row r="141" spans="1:28" ht="9.9" customHeight="1" thickBot="1" x14ac:dyDescent="0.35">
      <c r="E141"/>
      <c r="F141" s="10"/>
      <c r="G141" s="50"/>
      <c r="H141" s="1"/>
    </row>
    <row r="142" spans="1:28" ht="15.75" customHeight="1" thickBot="1" x14ac:dyDescent="0.35">
      <c r="B142" s="57" t="s">
        <v>1</v>
      </c>
      <c r="C142" s="58"/>
      <c r="D142" s="58"/>
      <c r="E142" s="58"/>
      <c r="F142" s="12" t="s">
        <v>2</v>
      </c>
      <c r="G142" s="2" t="s">
        <v>3</v>
      </c>
      <c r="H142" s="2" t="s">
        <v>4</v>
      </c>
      <c r="I142" s="26"/>
      <c r="J142" s="27">
        <f>ROUND(F143,2)</f>
        <v>0</v>
      </c>
    </row>
    <row r="143" spans="1:28" ht="15" thickBot="1" x14ac:dyDescent="0.35">
      <c r="B143" s="41" t="s">
        <v>66</v>
      </c>
      <c r="C143" s="3" t="s">
        <v>6</v>
      </c>
      <c r="D143" s="60" t="s">
        <v>151</v>
      </c>
      <c r="E143" s="62"/>
      <c r="F143" s="24"/>
      <c r="G143" s="3">
        <v>15</v>
      </c>
      <c r="H143" s="5">
        <f>ROUND(J142*G143,2)</f>
        <v>0</v>
      </c>
      <c r="I143" s="28" t="str">
        <f>IF(ISBLANK('Modelo de oferta económica'!F143),"Es necesario completar el precio de esta partida, introduciendo un valor en la celda en naranja","")</f>
        <v>Es necesario completar el precio de esta partida, introduciendo un valor en la celda en naranja</v>
      </c>
    </row>
    <row r="144" spans="1:28" s="53" customFormat="1" ht="16.95" customHeight="1" thickBot="1" x14ac:dyDescent="0.35">
      <c r="A144" s="51"/>
      <c r="B144" s="63" t="s">
        <v>152</v>
      </c>
      <c r="C144" s="64"/>
      <c r="D144" s="64"/>
      <c r="E144" s="64"/>
      <c r="F144" s="64"/>
      <c r="G144" s="64"/>
      <c r="H144" s="65"/>
      <c r="I144" s="51"/>
      <c r="J144" s="51"/>
      <c r="K144" s="51"/>
      <c r="L144" s="51"/>
      <c r="M144" s="51"/>
      <c r="N144" s="51"/>
      <c r="O144" s="51"/>
      <c r="P144" s="51"/>
      <c r="Q144" s="51"/>
      <c r="R144" s="51"/>
      <c r="S144" s="51"/>
      <c r="T144" s="51"/>
      <c r="U144" s="51"/>
      <c r="V144" s="51"/>
      <c r="W144" s="51"/>
      <c r="X144" s="51"/>
      <c r="Y144" s="51"/>
      <c r="Z144" s="51"/>
      <c r="AA144" s="51"/>
      <c r="AB144" s="51"/>
    </row>
    <row r="145" spans="1:28" ht="9.9" customHeight="1" thickBot="1" x14ac:dyDescent="0.35">
      <c r="E145"/>
      <c r="F145" s="10"/>
      <c r="G145" s="50"/>
      <c r="H145" s="1"/>
    </row>
    <row r="146" spans="1:28" ht="15.75" customHeight="1" thickBot="1" x14ac:dyDescent="0.35">
      <c r="B146" s="57" t="s">
        <v>1</v>
      </c>
      <c r="C146" s="58"/>
      <c r="D146" s="58"/>
      <c r="E146" s="58"/>
      <c r="F146" s="12" t="s">
        <v>2</v>
      </c>
      <c r="G146" s="2" t="s">
        <v>3</v>
      </c>
      <c r="H146" s="2" t="s">
        <v>4</v>
      </c>
      <c r="I146" s="26"/>
      <c r="J146" s="27">
        <f>ROUND(F147,2)</f>
        <v>0</v>
      </c>
    </row>
    <row r="147" spans="1:28" ht="15" thickBot="1" x14ac:dyDescent="0.35">
      <c r="B147" s="41" t="s">
        <v>67</v>
      </c>
      <c r="C147" s="3" t="s">
        <v>6</v>
      </c>
      <c r="D147" s="60" t="s">
        <v>153</v>
      </c>
      <c r="E147" s="62"/>
      <c r="F147" s="24"/>
      <c r="G147" s="3">
        <v>1</v>
      </c>
      <c r="H147" s="5">
        <f>ROUND(J146*G147,2)</f>
        <v>0</v>
      </c>
      <c r="I147" s="28" t="str">
        <f>IF(ISBLANK('Modelo de oferta económica'!F147),"Es necesario completar el precio de esta partida, introduciendo un valor en la celda en naranja","")</f>
        <v>Es necesario completar el precio de esta partida, introduciendo un valor en la celda en naranja</v>
      </c>
    </row>
    <row r="148" spans="1:28" s="53" customFormat="1" ht="16.95" customHeight="1" thickBot="1" x14ac:dyDescent="0.35">
      <c r="A148" s="51"/>
      <c r="B148" s="63" t="s">
        <v>154</v>
      </c>
      <c r="C148" s="64"/>
      <c r="D148" s="64"/>
      <c r="E148" s="64"/>
      <c r="F148" s="64"/>
      <c r="G148" s="64"/>
      <c r="H148" s="65"/>
      <c r="I148" s="51"/>
      <c r="J148" s="51"/>
      <c r="K148" s="51"/>
      <c r="L148" s="51"/>
      <c r="M148" s="51"/>
      <c r="N148" s="51"/>
      <c r="O148" s="51"/>
      <c r="P148" s="51"/>
      <c r="Q148" s="51"/>
      <c r="R148" s="51"/>
      <c r="S148" s="51"/>
      <c r="T148" s="51"/>
      <c r="U148" s="51"/>
      <c r="V148" s="51"/>
      <c r="W148" s="51"/>
      <c r="X148" s="51"/>
      <c r="Y148" s="51"/>
      <c r="Z148" s="51"/>
      <c r="AA148" s="51"/>
      <c r="AB148" s="51"/>
    </row>
    <row r="149" spans="1:28" ht="9.9" customHeight="1" thickBot="1" x14ac:dyDescent="0.35">
      <c r="E149"/>
      <c r="F149" s="10"/>
      <c r="G149" s="50"/>
      <c r="H149" s="1"/>
    </row>
    <row r="150" spans="1:28" ht="15.75" customHeight="1" thickBot="1" x14ac:dyDescent="0.35">
      <c r="B150" s="57" t="s">
        <v>1</v>
      </c>
      <c r="C150" s="58"/>
      <c r="D150" s="58"/>
      <c r="E150" s="58"/>
      <c r="F150" s="12" t="s">
        <v>2</v>
      </c>
      <c r="G150" s="2" t="s">
        <v>3</v>
      </c>
      <c r="H150" s="2" t="s">
        <v>4</v>
      </c>
      <c r="I150" s="26"/>
      <c r="J150" s="27">
        <f>ROUND(F151,2)</f>
        <v>0</v>
      </c>
    </row>
    <row r="151" spans="1:28" ht="15" thickBot="1" x14ac:dyDescent="0.35">
      <c r="B151" s="41" t="s">
        <v>68</v>
      </c>
      <c r="C151" s="3" t="s">
        <v>125</v>
      </c>
      <c r="D151" s="60" t="s">
        <v>126</v>
      </c>
      <c r="E151" s="62"/>
      <c r="F151" s="24"/>
      <c r="G151" s="3">
        <v>23.15</v>
      </c>
      <c r="H151" s="5">
        <f>ROUND(J150*G151,2)</f>
        <v>0</v>
      </c>
      <c r="I151" s="28" t="str">
        <f>IF(ISBLANK('Modelo de oferta económica'!F151),"Es necesario completar el precio de esta partida, introduciendo un valor en la celda en naranja","")</f>
        <v>Es necesario completar el precio de esta partida, introduciendo un valor en la celda en naranja</v>
      </c>
    </row>
    <row r="152" spans="1:28" s="53" customFormat="1" ht="16.95" customHeight="1" thickBot="1" x14ac:dyDescent="0.35">
      <c r="A152" s="51"/>
      <c r="B152" s="63" t="s">
        <v>127</v>
      </c>
      <c r="C152" s="64"/>
      <c r="D152" s="64"/>
      <c r="E152" s="64"/>
      <c r="F152" s="64"/>
      <c r="G152" s="64"/>
      <c r="H152" s="65"/>
      <c r="I152" s="51"/>
      <c r="J152" s="51"/>
      <c r="K152" s="51"/>
      <c r="L152" s="51"/>
      <c r="M152" s="51"/>
      <c r="N152" s="51"/>
      <c r="O152" s="51"/>
      <c r="P152" s="51"/>
      <c r="Q152" s="51"/>
      <c r="R152" s="51"/>
      <c r="S152" s="51"/>
      <c r="T152" s="51"/>
      <c r="U152" s="51"/>
      <c r="V152" s="51"/>
      <c r="W152" s="51"/>
      <c r="X152" s="51"/>
      <c r="Y152" s="51"/>
      <c r="Z152" s="51"/>
      <c r="AA152" s="51"/>
      <c r="AB152" s="51"/>
    </row>
    <row r="153" spans="1:28" ht="9.9" customHeight="1" thickBot="1" x14ac:dyDescent="0.35">
      <c r="E153"/>
      <c r="F153" s="10"/>
      <c r="G153" s="50"/>
      <c r="H153" s="1"/>
    </row>
    <row r="154" spans="1:28" ht="15.75" customHeight="1" thickBot="1" x14ac:dyDescent="0.35">
      <c r="B154" s="57" t="s">
        <v>1</v>
      </c>
      <c r="C154" s="58"/>
      <c r="D154" s="58"/>
      <c r="E154" s="58"/>
      <c r="F154" s="12" t="s">
        <v>2</v>
      </c>
      <c r="G154" s="2" t="s">
        <v>3</v>
      </c>
      <c r="H154" s="2" t="s">
        <v>4</v>
      </c>
      <c r="I154" s="26"/>
      <c r="J154" s="27">
        <f>ROUND(F155,2)</f>
        <v>0</v>
      </c>
    </row>
    <row r="155" spans="1:28" ht="15" thickBot="1" x14ac:dyDescent="0.35">
      <c r="B155" s="41" t="s">
        <v>69</v>
      </c>
      <c r="C155" s="3" t="s">
        <v>5</v>
      </c>
      <c r="D155" s="60" t="s">
        <v>155</v>
      </c>
      <c r="E155" s="62"/>
      <c r="F155" s="24"/>
      <c r="G155" s="47">
        <v>64.3</v>
      </c>
      <c r="H155" s="5">
        <f>ROUND(J154*G155,2)</f>
        <v>0</v>
      </c>
      <c r="I155" s="28" t="str">
        <f>IF(ISBLANK('Modelo de oferta económica'!F155),"Es necesario completar el precio de esta partida, introduciendo un valor en la celda en naranja","")</f>
        <v>Es necesario completar el precio de esta partida, introduciendo un valor en la celda en naranja</v>
      </c>
    </row>
    <row r="156" spans="1:28" s="53" customFormat="1" ht="45.9" customHeight="1" thickBot="1" x14ac:dyDescent="0.35">
      <c r="A156" s="51"/>
      <c r="B156" s="63" t="s">
        <v>156</v>
      </c>
      <c r="C156" s="64"/>
      <c r="D156" s="64"/>
      <c r="E156" s="64"/>
      <c r="F156" s="64"/>
      <c r="G156" s="64"/>
      <c r="H156" s="65"/>
      <c r="I156" s="51"/>
      <c r="J156" s="51"/>
      <c r="K156" s="51"/>
      <c r="L156" s="51"/>
      <c r="M156" s="51"/>
      <c r="N156" s="51"/>
      <c r="O156" s="51"/>
      <c r="P156" s="51"/>
      <c r="Q156" s="51"/>
      <c r="R156" s="51"/>
      <c r="S156" s="51"/>
      <c r="T156" s="51"/>
      <c r="U156" s="51"/>
      <c r="V156" s="51"/>
      <c r="W156" s="51"/>
      <c r="X156" s="51"/>
      <c r="Y156" s="51"/>
      <c r="Z156" s="51"/>
      <c r="AA156" s="51"/>
      <c r="AB156" s="51"/>
    </row>
    <row r="157" spans="1:28" ht="9.9" customHeight="1" thickBot="1" x14ac:dyDescent="0.35">
      <c r="E157"/>
      <c r="F157" s="10"/>
      <c r="G157" s="50"/>
      <c r="H157" s="1"/>
    </row>
    <row r="158" spans="1:28" ht="15.75" customHeight="1" thickBot="1" x14ac:dyDescent="0.35">
      <c r="B158" s="57" t="s">
        <v>1</v>
      </c>
      <c r="C158" s="58"/>
      <c r="D158" s="58"/>
      <c r="E158" s="58"/>
      <c r="F158" s="12" t="s">
        <v>2</v>
      </c>
      <c r="G158" s="2" t="s">
        <v>3</v>
      </c>
      <c r="H158" s="2" t="s">
        <v>4</v>
      </c>
      <c r="I158" s="26"/>
      <c r="J158" s="27">
        <f>ROUND(F159,2)</f>
        <v>0</v>
      </c>
    </row>
    <row r="159" spans="1:28" ht="15" thickBot="1" x14ac:dyDescent="0.35">
      <c r="B159" s="41" t="s">
        <v>70</v>
      </c>
      <c r="C159" s="3" t="s">
        <v>5</v>
      </c>
      <c r="D159" s="60" t="s">
        <v>157</v>
      </c>
      <c r="E159" s="62"/>
      <c r="F159" s="24"/>
      <c r="G159" s="3">
        <v>75.05</v>
      </c>
      <c r="H159" s="5">
        <f>ROUND(J158*G159,2)</f>
        <v>0</v>
      </c>
      <c r="I159" s="28" t="str">
        <f>IF(ISBLANK('Modelo de oferta económica'!F159),"Es necesario completar el precio de esta partida, introduciendo un valor en la celda en naranja","")</f>
        <v>Es necesario completar el precio de esta partida, introduciendo un valor en la celda en naranja</v>
      </c>
    </row>
    <row r="160" spans="1:28" s="53" customFormat="1" ht="36" customHeight="1" thickBot="1" x14ac:dyDescent="0.35">
      <c r="A160" s="51"/>
      <c r="B160" s="63" t="s">
        <v>158</v>
      </c>
      <c r="C160" s="64"/>
      <c r="D160" s="64"/>
      <c r="E160" s="64"/>
      <c r="F160" s="64"/>
      <c r="G160" s="64"/>
      <c r="H160" s="65"/>
      <c r="I160" s="51"/>
      <c r="J160" s="51"/>
      <c r="K160" s="51"/>
      <c r="L160" s="51"/>
      <c r="M160" s="51"/>
      <c r="N160" s="51"/>
      <c r="O160" s="51"/>
      <c r="P160" s="51"/>
      <c r="Q160" s="51"/>
      <c r="R160" s="51"/>
      <c r="S160" s="51"/>
      <c r="T160" s="51"/>
      <c r="U160" s="51"/>
      <c r="V160" s="51"/>
      <c r="W160" s="51"/>
      <c r="X160" s="51"/>
      <c r="Y160" s="51"/>
      <c r="Z160" s="51"/>
      <c r="AA160" s="51"/>
      <c r="AB160" s="51"/>
    </row>
    <row r="161" spans="1:28" ht="9.9" customHeight="1" thickBot="1" x14ac:dyDescent="0.35">
      <c r="E161"/>
      <c r="F161" s="10"/>
      <c r="G161" s="50"/>
      <c r="H161" s="1"/>
    </row>
    <row r="162" spans="1:28" ht="15.75" customHeight="1" thickBot="1" x14ac:dyDescent="0.35">
      <c r="B162" s="57" t="s">
        <v>1</v>
      </c>
      <c r="C162" s="58"/>
      <c r="D162" s="58"/>
      <c r="E162" s="58"/>
      <c r="F162" s="12" t="s">
        <v>2</v>
      </c>
      <c r="G162" s="2" t="s">
        <v>3</v>
      </c>
      <c r="H162" s="2" t="s">
        <v>4</v>
      </c>
      <c r="I162" s="26"/>
      <c r="J162" s="27">
        <f>ROUND(F163,2)</f>
        <v>0</v>
      </c>
    </row>
    <row r="163" spans="1:28" ht="15" thickBot="1" x14ac:dyDescent="0.35">
      <c r="B163" s="41" t="s">
        <v>71</v>
      </c>
      <c r="C163" s="3" t="s">
        <v>5</v>
      </c>
      <c r="D163" s="60" t="s">
        <v>159</v>
      </c>
      <c r="E163" s="62"/>
      <c r="F163" s="24"/>
      <c r="G163" s="47">
        <v>44.5</v>
      </c>
      <c r="H163" s="5">
        <f>ROUND(J162*G163,2)</f>
        <v>0</v>
      </c>
      <c r="I163" s="28" t="str">
        <f>IF(ISBLANK('Modelo de oferta económica'!F163),"Es necesario completar el precio de esta partida, introduciendo un valor en la celda en naranja","")</f>
        <v>Es necesario completar el precio de esta partida, introduciendo un valor en la celda en naranja</v>
      </c>
    </row>
    <row r="164" spans="1:28" s="53" customFormat="1" ht="36" customHeight="1" thickBot="1" x14ac:dyDescent="0.35">
      <c r="A164" s="51"/>
      <c r="B164" s="63" t="s">
        <v>160</v>
      </c>
      <c r="C164" s="64"/>
      <c r="D164" s="64"/>
      <c r="E164" s="64"/>
      <c r="F164" s="64"/>
      <c r="G164" s="64"/>
      <c r="H164" s="65"/>
      <c r="I164" s="51"/>
      <c r="J164" s="51"/>
      <c r="K164" s="51"/>
      <c r="L164" s="51"/>
      <c r="M164" s="51"/>
      <c r="N164" s="51"/>
      <c r="O164" s="51"/>
      <c r="P164" s="51"/>
      <c r="Q164" s="51"/>
      <c r="R164" s="51"/>
      <c r="S164" s="51"/>
      <c r="T164" s="51"/>
      <c r="U164" s="51"/>
      <c r="V164" s="51"/>
      <c r="W164" s="51"/>
      <c r="X164" s="51"/>
      <c r="Y164" s="51"/>
      <c r="Z164" s="51"/>
      <c r="AA164" s="51"/>
      <c r="AB164" s="51"/>
    </row>
    <row r="165" spans="1:28" ht="9.9" customHeight="1" thickBot="1" x14ac:dyDescent="0.35">
      <c r="E165"/>
      <c r="F165" s="10"/>
      <c r="G165" s="50"/>
      <c r="H165" s="1"/>
    </row>
    <row r="166" spans="1:28" ht="15.75" customHeight="1" thickBot="1" x14ac:dyDescent="0.35">
      <c r="B166" s="57" t="s">
        <v>1</v>
      </c>
      <c r="C166" s="58"/>
      <c r="D166" s="58"/>
      <c r="E166" s="58"/>
      <c r="F166" s="12" t="s">
        <v>2</v>
      </c>
      <c r="G166" s="2" t="s">
        <v>3</v>
      </c>
      <c r="H166" s="2" t="s">
        <v>4</v>
      </c>
      <c r="I166" s="26"/>
      <c r="J166" s="27">
        <f>ROUND(F167,2)</f>
        <v>0</v>
      </c>
    </row>
    <row r="167" spans="1:28" ht="15" thickBot="1" x14ac:dyDescent="0.35">
      <c r="B167" s="41" t="s">
        <v>72</v>
      </c>
      <c r="C167" s="3" t="s">
        <v>5</v>
      </c>
      <c r="D167" s="60" t="s">
        <v>161</v>
      </c>
      <c r="E167" s="62"/>
      <c r="F167" s="24"/>
      <c r="G167" s="3">
        <v>75.05</v>
      </c>
      <c r="H167" s="5">
        <f>ROUND(J166*G167,2)</f>
        <v>0</v>
      </c>
      <c r="I167" s="28" t="str">
        <f>IF(ISBLANK('Modelo de oferta económica'!F167),"Es necesario completar el precio de esta partida, introduciendo un valor en la celda en naranja","")</f>
        <v>Es necesario completar el precio de esta partida, introduciendo un valor en la celda en naranja</v>
      </c>
    </row>
    <row r="168" spans="1:28" s="53" customFormat="1" ht="36" customHeight="1" thickBot="1" x14ac:dyDescent="0.35">
      <c r="A168" s="51"/>
      <c r="B168" s="63" t="s">
        <v>162</v>
      </c>
      <c r="C168" s="64"/>
      <c r="D168" s="64"/>
      <c r="E168" s="64"/>
      <c r="F168" s="64"/>
      <c r="G168" s="64"/>
      <c r="H168" s="65"/>
      <c r="I168" s="51"/>
      <c r="J168" s="51"/>
      <c r="K168" s="51"/>
      <c r="L168" s="51"/>
      <c r="M168" s="51"/>
      <c r="N168" s="51"/>
      <c r="O168" s="51"/>
      <c r="P168" s="51"/>
      <c r="Q168" s="51"/>
      <c r="R168" s="51"/>
      <c r="S168" s="51"/>
      <c r="T168" s="51"/>
      <c r="U168" s="51"/>
      <c r="V168" s="51"/>
      <c r="W168" s="51"/>
      <c r="X168" s="51"/>
      <c r="Y168" s="51"/>
      <c r="Z168" s="51"/>
      <c r="AA168" s="51"/>
      <c r="AB168" s="51"/>
    </row>
    <row r="169" spans="1:28" ht="9.9" customHeight="1" thickBot="1" x14ac:dyDescent="0.35">
      <c r="E169"/>
      <c r="F169" s="10"/>
      <c r="G169" s="50"/>
      <c r="H169" s="1"/>
    </row>
    <row r="170" spans="1:28" ht="15.75" customHeight="1" thickBot="1" x14ac:dyDescent="0.35">
      <c r="B170" s="57" t="s">
        <v>1</v>
      </c>
      <c r="C170" s="58"/>
      <c r="D170" s="58"/>
      <c r="E170" s="58"/>
      <c r="F170" s="12" t="s">
        <v>2</v>
      </c>
      <c r="G170" s="2" t="s">
        <v>3</v>
      </c>
      <c r="H170" s="2" t="s">
        <v>4</v>
      </c>
      <c r="I170" s="26"/>
      <c r="J170" s="27">
        <f>ROUND(F171,2)</f>
        <v>0</v>
      </c>
    </row>
    <row r="171" spans="1:28" ht="15" thickBot="1" x14ac:dyDescent="0.35">
      <c r="B171" s="41" t="s">
        <v>73</v>
      </c>
      <c r="C171" s="3" t="s">
        <v>125</v>
      </c>
      <c r="D171" s="60" t="s">
        <v>163</v>
      </c>
      <c r="E171" s="62"/>
      <c r="F171" s="24"/>
      <c r="G171" s="3">
        <v>23.15</v>
      </c>
      <c r="H171" s="5">
        <f>ROUND(J170*G171,2)</f>
        <v>0</v>
      </c>
      <c r="I171" s="28" t="str">
        <f>IF(ISBLANK('Modelo de oferta económica'!F171),"Es necesario completar el precio de esta partida, introduciendo un valor en la celda en naranja","")</f>
        <v>Es necesario completar el precio de esta partida, introduciendo un valor en la celda en naranja</v>
      </c>
    </row>
    <row r="172" spans="1:28" s="53" customFormat="1" ht="36" customHeight="1" thickBot="1" x14ac:dyDescent="0.35">
      <c r="A172" s="51"/>
      <c r="B172" s="63" t="s">
        <v>164</v>
      </c>
      <c r="C172" s="64"/>
      <c r="D172" s="64"/>
      <c r="E172" s="64"/>
      <c r="F172" s="64"/>
      <c r="G172" s="64"/>
      <c r="H172" s="65"/>
      <c r="I172" s="51"/>
      <c r="J172" s="51"/>
      <c r="K172" s="51"/>
      <c r="L172" s="51"/>
      <c r="M172" s="51"/>
      <c r="N172" s="51"/>
      <c r="O172" s="51"/>
      <c r="P172" s="51"/>
      <c r="Q172" s="51"/>
      <c r="R172" s="51"/>
      <c r="S172" s="51"/>
      <c r="T172" s="51"/>
      <c r="U172" s="51"/>
      <c r="V172" s="51"/>
      <c r="W172" s="51"/>
      <c r="X172" s="51"/>
      <c r="Y172" s="51"/>
      <c r="Z172" s="51"/>
      <c r="AA172" s="51"/>
      <c r="AB172" s="51"/>
    </row>
    <row r="173" spans="1:28" ht="9.9" customHeight="1" thickBot="1" x14ac:dyDescent="0.35">
      <c r="E173"/>
      <c r="F173" s="10"/>
      <c r="G173" s="50"/>
      <c r="H173" s="1"/>
    </row>
    <row r="174" spans="1:28" ht="15.75" customHeight="1" thickBot="1" x14ac:dyDescent="0.35">
      <c r="B174" s="57" t="s">
        <v>1</v>
      </c>
      <c r="C174" s="58"/>
      <c r="D174" s="58"/>
      <c r="E174" s="58"/>
      <c r="F174" s="12" t="s">
        <v>2</v>
      </c>
      <c r="G174" s="2" t="s">
        <v>3</v>
      </c>
      <c r="H174" s="2" t="s">
        <v>4</v>
      </c>
      <c r="I174" s="26"/>
      <c r="J174" s="27">
        <f>ROUND(F175,2)</f>
        <v>0</v>
      </c>
    </row>
    <row r="175" spans="1:28" ht="15" thickBot="1" x14ac:dyDescent="0.35">
      <c r="B175" s="41" t="s">
        <v>74</v>
      </c>
      <c r="C175" s="3" t="s">
        <v>6</v>
      </c>
      <c r="D175" s="60" t="s">
        <v>165</v>
      </c>
      <c r="E175" s="62"/>
      <c r="F175" s="24"/>
      <c r="G175" s="3">
        <v>1</v>
      </c>
      <c r="H175" s="5">
        <f>ROUND(J174*G175,2)</f>
        <v>0</v>
      </c>
      <c r="I175" s="28" t="str">
        <f>IF(ISBLANK('Modelo de oferta económica'!F175),"Es necesario completar el precio de esta partida, introduciendo un valor en la celda en naranja","")</f>
        <v>Es necesario completar el precio de esta partida, introduciendo un valor en la celda en naranja</v>
      </c>
    </row>
    <row r="176" spans="1:28" s="53" customFormat="1" ht="25.95" customHeight="1" thickBot="1" x14ac:dyDescent="0.35">
      <c r="A176" s="51"/>
      <c r="B176" s="63" t="s">
        <v>166</v>
      </c>
      <c r="C176" s="64"/>
      <c r="D176" s="64"/>
      <c r="E176" s="64"/>
      <c r="F176" s="64"/>
      <c r="G176" s="64"/>
      <c r="H176" s="65"/>
      <c r="I176" s="51"/>
      <c r="J176" s="51"/>
      <c r="K176" s="51"/>
      <c r="L176" s="51"/>
      <c r="M176" s="51"/>
      <c r="N176" s="51"/>
      <c r="O176" s="51"/>
      <c r="P176" s="51"/>
      <c r="Q176" s="51"/>
      <c r="R176" s="51"/>
      <c r="S176" s="51"/>
      <c r="T176" s="51"/>
      <c r="U176" s="51"/>
      <c r="V176" s="51"/>
      <c r="W176" s="51"/>
      <c r="X176" s="51"/>
      <c r="Y176" s="51"/>
      <c r="Z176" s="51"/>
      <c r="AA176" s="51"/>
      <c r="AB176" s="51"/>
    </row>
    <row r="177" spans="1:28" ht="9.9" customHeight="1" thickBot="1" x14ac:dyDescent="0.35">
      <c r="E177"/>
      <c r="F177" s="10"/>
      <c r="G177" s="50"/>
      <c r="H177" s="1"/>
    </row>
    <row r="178" spans="1:28" ht="27" customHeight="1" thickBot="1" x14ac:dyDescent="0.35">
      <c r="B178" s="68" t="s">
        <v>9</v>
      </c>
      <c r="C178" s="69"/>
      <c r="D178" s="66" t="s">
        <v>167</v>
      </c>
      <c r="E178" s="67"/>
      <c r="F178" s="67"/>
      <c r="G178" s="70"/>
      <c r="H178" s="8">
        <f>+H181+H185+H189+H193+H197+H201+H205+H209+H213+H217+H221</f>
        <v>0</v>
      </c>
      <c r="I178" s="25">
        <f xml:space="preserve"> COUNTIF(I180:I222,"Es necesario completar el precio de esta partida, introduciendo un valor en la celda en naranja")</f>
        <v>11</v>
      </c>
    </row>
    <row r="179" spans="1:28" ht="9.9" customHeight="1" thickBot="1" x14ac:dyDescent="0.35">
      <c r="E179"/>
      <c r="F179" s="10"/>
      <c r="G179" s="50"/>
      <c r="H179" s="1"/>
    </row>
    <row r="180" spans="1:28" ht="15.75" customHeight="1" thickBot="1" x14ac:dyDescent="0.35">
      <c r="B180" s="57" t="s">
        <v>1</v>
      </c>
      <c r="C180" s="58"/>
      <c r="D180" s="58"/>
      <c r="E180" s="59"/>
      <c r="F180" s="12" t="s">
        <v>2</v>
      </c>
      <c r="G180" s="2" t="s">
        <v>3</v>
      </c>
      <c r="H180" s="2" t="s">
        <v>4</v>
      </c>
      <c r="I180" s="26"/>
      <c r="J180" s="27">
        <f>ROUND(F181,2)</f>
        <v>0</v>
      </c>
    </row>
    <row r="181" spans="1:28" ht="15" thickBot="1" x14ac:dyDescent="0.35">
      <c r="B181" s="41" t="s">
        <v>75</v>
      </c>
      <c r="C181" s="3" t="s">
        <v>36</v>
      </c>
      <c r="D181" s="60" t="s">
        <v>123</v>
      </c>
      <c r="E181" s="62"/>
      <c r="F181" s="24"/>
      <c r="G181" s="47">
        <v>502.95</v>
      </c>
      <c r="H181" s="5">
        <f>ROUND(J180*G181,2)</f>
        <v>0</v>
      </c>
      <c r="I181" s="28" t="str">
        <f>IF(ISBLANK('Modelo de oferta económica'!F181),"Es necesario completar el precio de esta partida, introduciendo un valor en la celda en naranja","")</f>
        <v>Es necesario completar el precio de esta partida, introduciendo un valor en la celda en naranja</v>
      </c>
    </row>
    <row r="182" spans="1:28" s="53" customFormat="1" ht="16.95" customHeight="1" thickBot="1" x14ac:dyDescent="0.35">
      <c r="A182" s="51"/>
      <c r="B182" s="63" t="s">
        <v>124</v>
      </c>
      <c r="C182" s="64"/>
      <c r="D182" s="64"/>
      <c r="E182" s="64"/>
      <c r="F182" s="64"/>
      <c r="G182" s="64"/>
      <c r="H182" s="65"/>
      <c r="I182" s="51"/>
      <c r="J182" s="51"/>
      <c r="K182" s="51"/>
      <c r="L182" s="51"/>
      <c r="M182" s="51"/>
      <c r="N182" s="51"/>
      <c r="O182" s="51"/>
      <c r="P182" s="51"/>
      <c r="Q182" s="51"/>
      <c r="R182" s="51"/>
      <c r="S182" s="51"/>
      <c r="T182" s="51"/>
      <c r="U182" s="51"/>
      <c r="V182" s="51"/>
      <c r="W182" s="51"/>
      <c r="X182" s="51"/>
      <c r="Y182" s="51"/>
      <c r="Z182" s="51"/>
      <c r="AA182" s="51"/>
      <c r="AB182" s="51"/>
    </row>
    <row r="183" spans="1:28" ht="9.9" customHeight="1" thickBot="1" x14ac:dyDescent="0.35">
      <c r="E183"/>
      <c r="F183" s="10"/>
      <c r="G183" s="50"/>
      <c r="H183" s="1"/>
    </row>
    <row r="184" spans="1:28" ht="15.75" customHeight="1" thickBot="1" x14ac:dyDescent="0.35">
      <c r="B184" s="57" t="s">
        <v>1</v>
      </c>
      <c r="C184" s="58"/>
      <c r="D184" s="58"/>
      <c r="E184" s="59"/>
      <c r="F184" s="12" t="s">
        <v>2</v>
      </c>
      <c r="G184" s="2" t="s">
        <v>3</v>
      </c>
      <c r="H184" s="2" t="s">
        <v>4</v>
      </c>
      <c r="I184" s="26"/>
      <c r="J184" s="27">
        <f>ROUND(F185,2)</f>
        <v>0</v>
      </c>
    </row>
    <row r="185" spans="1:28" ht="15" thickBot="1" x14ac:dyDescent="0.35">
      <c r="B185" s="41" t="s">
        <v>76</v>
      </c>
      <c r="C185" s="3" t="s">
        <v>5</v>
      </c>
      <c r="D185" s="60" t="s">
        <v>168</v>
      </c>
      <c r="E185" s="62"/>
      <c r="F185" s="24"/>
      <c r="G185" s="47">
        <v>358.3</v>
      </c>
      <c r="H185" s="5">
        <f>ROUND(J184*G185,2)</f>
        <v>0</v>
      </c>
      <c r="I185" s="28" t="str">
        <f>IF(ISBLANK('Modelo de oferta económica'!F185),"Es necesario completar el precio de esta partida, introduciendo un valor en la celda en naranja","")</f>
        <v>Es necesario completar el precio de esta partida, introduciendo un valor en la celda en naranja</v>
      </c>
    </row>
    <row r="186" spans="1:28" s="53" customFormat="1" ht="16.95" customHeight="1" thickBot="1" x14ac:dyDescent="0.35">
      <c r="A186" s="51"/>
      <c r="B186" s="63" t="s">
        <v>169</v>
      </c>
      <c r="C186" s="64"/>
      <c r="D186" s="64"/>
      <c r="E186" s="64"/>
      <c r="F186" s="64"/>
      <c r="G186" s="64"/>
      <c r="H186" s="65"/>
      <c r="I186" s="51"/>
      <c r="J186" s="51"/>
      <c r="K186" s="51"/>
      <c r="L186" s="51"/>
      <c r="M186" s="51"/>
      <c r="N186" s="51"/>
      <c r="O186" s="51"/>
      <c r="P186" s="51"/>
      <c r="Q186" s="51"/>
      <c r="R186" s="51"/>
      <c r="S186" s="51"/>
      <c r="T186" s="51"/>
      <c r="U186" s="51"/>
      <c r="V186" s="51"/>
      <c r="W186" s="51"/>
      <c r="X186" s="51"/>
      <c r="Y186" s="51"/>
      <c r="Z186" s="51"/>
      <c r="AA186" s="51"/>
      <c r="AB186" s="51"/>
    </row>
    <row r="187" spans="1:28" ht="9.9" customHeight="1" thickBot="1" x14ac:dyDescent="0.35">
      <c r="E187"/>
      <c r="F187" s="10"/>
      <c r="G187" s="50"/>
      <c r="H187" s="1"/>
    </row>
    <row r="188" spans="1:28" ht="15.75" customHeight="1" thickBot="1" x14ac:dyDescent="0.35">
      <c r="B188" s="57" t="s">
        <v>1</v>
      </c>
      <c r="C188" s="58"/>
      <c r="D188" s="58"/>
      <c r="E188" s="59"/>
      <c r="F188" s="12" t="s">
        <v>2</v>
      </c>
      <c r="G188" s="2" t="s">
        <v>3</v>
      </c>
      <c r="H188" s="2" t="s">
        <v>4</v>
      </c>
      <c r="I188" s="26"/>
      <c r="J188" s="27">
        <f>ROUND(F189,2)</f>
        <v>0</v>
      </c>
    </row>
    <row r="189" spans="1:28" ht="15" thickBot="1" x14ac:dyDescent="0.35">
      <c r="B189" s="41" t="s">
        <v>77</v>
      </c>
      <c r="C189" s="3" t="s">
        <v>36</v>
      </c>
      <c r="D189" s="60" t="s">
        <v>170</v>
      </c>
      <c r="E189" s="62"/>
      <c r="F189" s="24"/>
      <c r="G189" s="47">
        <v>175.9</v>
      </c>
      <c r="H189" s="5">
        <f>ROUND(J188*G189,2)</f>
        <v>0</v>
      </c>
      <c r="I189" s="28" t="str">
        <f>IF(ISBLANK('Modelo de oferta económica'!F189),"Es necesario completar el precio de esta partida, introduciendo un valor en la celda en naranja","")</f>
        <v>Es necesario completar el precio de esta partida, introduciendo un valor en la celda en naranja</v>
      </c>
    </row>
    <row r="190" spans="1:28" s="53" customFormat="1" ht="16.95" customHeight="1" thickBot="1" x14ac:dyDescent="0.35">
      <c r="A190" s="51"/>
      <c r="B190" s="63" t="s">
        <v>171</v>
      </c>
      <c r="C190" s="64"/>
      <c r="D190" s="64"/>
      <c r="E190" s="64"/>
      <c r="F190" s="64"/>
      <c r="G190" s="64"/>
      <c r="H190" s="65"/>
      <c r="I190" s="51"/>
      <c r="J190" s="51"/>
      <c r="K190" s="51"/>
      <c r="L190" s="51"/>
      <c r="M190" s="51"/>
      <c r="N190" s="51"/>
      <c r="O190" s="51"/>
      <c r="P190" s="51"/>
      <c r="Q190" s="51"/>
      <c r="R190" s="51"/>
      <c r="S190" s="51"/>
      <c r="T190" s="51"/>
      <c r="U190" s="51"/>
      <c r="V190" s="51"/>
      <c r="W190" s="51"/>
      <c r="X190" s="51"/>
      <c r="Y190" s="51"/>
      <c r="Z190" s="51"/>
      <c r="AA190" s="51"/>
      <c r="AB190" s="51"/>
    </row>
    <row r="191" spans="1:28" ht="9.9" customHeight="1" thickBot="1" x14ac:dyDescent="0.35">
      <c r="E191"/>
      <c r="F191" s="10"/>
      <c r="G191" s="50"/>
      <c r="H191" s="1"/>
    </row>
    <row r="192" spans="1:28" ht="15.75" customHeight="1" thickBot="1" x14ac:dyDescent="0.35">
      <c r="B192" s="57" t="s">
        <v>1</v>
      </c>
      <c r="C192" s="58"/>
      <c r="D192" s="58"/>
      <c r="E192" s="59"/>
      <c r="F192" s="12" t="s">
        <v>2</v>
      </c>
      <c r="G192" s="2" t="s">
        <v>3</v>
      </c>
      <c r="H192" s="2" t="s">
        <v>4</v>
      </c>
      <c r="I192" s="26"/>
      <c r="J192" s="27">
        <f>ROUND(F193,2)</f>
        <v>0</v>
      </c>
    </row>
    <row r="193" spans="1:28" ht="15" thickBot="1" x14ac:dyDescent="0.35">
      <c r="B193" s="41" t="s">
        <v>78</v>
      </c>
      <c r="C193" s="3" t="s">
        <v>36</v>
      </c>
      <c r="D193" s="60" t="s">
        <v>172</v>
      </c>
      <c r="E193" s="62"/>
      <c r="F193" s="24"/>
      <c r="G193" s="47">
        <v>176.39</v>
      </c>
      <c r="H193" s="5">
        <f>ROUND(J192*G193,2)</f>
        <v>0</v>
      </c>
      <c r="I193" s="28" t="str">
        <f>IF(ISBLANK('Modelo de oferta económica'!F193),"Es necesario completar el precio de esta partida, introduciendo un valor en la celda en naranja","")</f>
        <v>Es necesario completar el precio de esta partida, introduciendo un valor en la celda en naranja</v>
      </c>
    </row>
    <row r="194" spans="1:28" s="53" customFormat="1" ht="16.95" customHeight="1" thickBot="1" x14ac:dyDescent="0.35">
      <c r="A194" s="51"/>
      <c r="B194" s="63" t="s">
        <v>173</v>
      </c>
      <c r="C194" s="64"/>
      <c r="D194" s="64"/>
      <c r="E194" s="64"/>
      <c r="F194" s="64"/>
      <c r="G194" s="64"/>
      <c r="H194" s="65"/>
      <c r="I194" s="51"/>
      <c r="J194" s="51"/>
      <c r="K194" s="51"/>
      <c r="L194" s="51"/>
      <c r="M194" s="51"/>
      <c r="N194" s="51"/>
      <c r="O194" s="51"/>
      <c r="P194" s="51"/>
      <c r="Q194" s="51"/>
      <c r="R194" s="51"/>
      <c r="S194" s="51"/>
      <c r="T194" s="51"/>
      <c r="U194" s="51"/>
      <c r="V194" s="51"/>
      <c r="W194" s="51"/>
      <c r="X194" s="51"/>
      <c r="Y194" s="51"/>
      <c r="Z194" s="51"/>
      <c r="AA194" s="51"/>
      <c r="AB194" s="51"/>
    </row>
    <row r="195" spans="1:28" ht="9.9" customHeight="1" thickBot="1" x14ac:dyDescent="0.35">
      <c r="E195"/>
      <c r="F195" s="10"/>
      <c r="G195" s="50"/>
      <c r="H195" s="1"/>
    </row>
    <row r="196" spans="1:28" ht="15.75" customHeight="1" thickBot="1" x14ac:dyDescent="0.35">
      <c r="B196" s="57" t="s">
        <v>1</v>
      </c>
      <c r="C196" s="58"/>
      <c r="D196" s="58"/>
      <c r="E196" s="59"/>
      <c r="F196" s="12" t="s">
        <v>2</v>
      </c>
      <c r="G196" s="2" t="s">
        <v>3</v>
      </c>
      <c r="H196" s="2" t="s">
        <v>4</v>
      </c>
      <c r="I196" s="26"/>
      <c r="J196" s="27">
        <f>ROUND(F197,2)</f>
        <v>0</v>
      </c>
    </row>
    <row r="197" spans="1:28" ht="15" thickBot="1" x14ac:dyDescent="0.35">
      <c r="B197" s="41" t="s">
        <v>79</v>
      </c>
      <c r="C197" s="3" t="s">
        <v>6</v>
      </c>
      <c r="D197" s="60" t="s">
        <v>174</v>
      </c>
      <c r="E197" s="62"/>
      <c r="F197" s="24"/>
      <c r="G197" s="3">
        <v>1</v>
      </c>
      <c r="H197" s="5">
        <f>ROUND(J196*G197,2)</f>
        <v>0</v>
      </c>
      <c r="I197" s="28" t="str">
        <f>IF(ISBLANK('Modelo de oferta económica'!F197),"Es necesario completar el precio de esta partida, introduciendo un valor en la celda en naranja","")</f>
        <v>Es necesario completar el precio de esta partida, introduciendo un valor en la celda en naranja</v>
      </c>
    </row>
    <row r="198" spans="1:28" s="53" customFormat="1" ht="16.95" customHeight="1" thickBot="1" x14ac:dyDescent="0.35">
      <c r="A198" s="51"/>
      <c r="B198" s="63" t="s">
        <v>175</v>
      </c>
      <c r="C198" s="64"/>
      <c r="D198" s="64"/>
      <c r="E198" s="64"/>
      <c r="F198" s="64"/>
      <c r="G198" s="64"/>
      <c r="H198" s="65"/>
      <c r="I198" s="51"/>
      <c r="J198" s="51"/>
      <c r="K198" s="51"/>
      <c r="L198" s="51"/>
      <c r="M198" s="51"/>
      <c r="N198" s="51"/>
      <c r="O198" s="51"/>
      <c r="P198" s="51"/>
      <c r="Q198" s="51"/>
      <c r="R198" s="51"/>
      <c r="S198" s="51"/>
      <c r="T198" s="51"/>
      <c r="U198" s="51"/>
      <c r="V198" s="51"/>
      <c r="W198" s="51"/>
      <c r="X198" s="51"/>
      <c r="Y198" s="51"/>
      <c r="Z198" s="51"/>
      <c r="AA198" s="51"/>
      <c r="AB198" s="51"/>
    </row>
    <row r="199" spans="1:28" ht="9.9" customHeight="1" thickBot="1" x14ac:dyDescent="0.35">
      <c r="E199"/>
      <c r="F199" s="10"/>
      <c r="G199" s="50"/>
      <c r="H199" s="1"/>
    </row>
    <row r="200" spans="1:28" ht="15.75" customHeight="1" thickBot="1" x14ac:dyDescent="0.35">
      <c r="B200" s="57" t="s">
        <v>1</v>
      </c>
      <c r="C200" s="58"/>
      <c r="D200" s="58"/>
      <c r="E200" s="59"/>
      <c r="F200" s="12" t="s">
        <v>2</v>
      </c>
      <c r="G200" s="2" t="s">
        <v>3</v>
      </c>
      <c r="H200" s="2" t="s">
        <v>4</v>
      </c>
      <c r="I200" s="26"/>
      <c r="J200" s="27">
        <f>ROUND(F201,2)</f>
        <v>0</v>
      </c>
    </row>
    <row r="201" spans="1:28" ht="15" thickBot="1" x14ac:dyDescent="0.35">
      <c r="B201" s="41" t="s">
        <v>80</v>
      </c>
      <c r="C201" s="3" t="s">
        <v>125</v>
      </c>
      <c r="D201" s="60" t="s">
        <v>176</v>
      </c>
      <c r="E201" s="62"/>
      <c r="F201" s="24"/>
      <c r="G201" s="47">
        <v>341.58</v>
      </c>
      <c r="H201" s="5">
        <f>ROUND(J200*G201,2)</f>
        <v>0</v>
      </c>
      <c r="I201" s="28" t="str">
        <f>IF(ISBLANK('Modelo de oferta económica'!F201),"Es necesario completar el precio de esta partida, introduciendo un valor en la celda en naranja","")</f>
        <v>Es necesario completar el precio de esta partida, introduciendo un valor en la celda en naranja</v>
      </c>
    </row>
    <row r="202" spans="1:28" s="53" customFormat="1" ht="16.95" customHeight="1" thickBot="1" x14ac:dyDescent="0.35">
      <c r="A202" s="51"/>
      <c r="B202" s="63" t="s">
        <v>177</v>
      </c>
      <c r="C202" s="64"/>
      <c r="D202" s="64"/>
      <c r="E202" s="64"/>
      <c r="F202" s="64"/>
      <c r="G202" s="64"/>
      <c r="H202" s="65"/>
      <c r="I202" s="51"/>
      <c r="J202" s="51"/>
      <c r="K202" s="51"/>
      <c r="L202" s="51"/>
      <c r="M202" s="51"/>
      <c r="N202" s="51"/>
      <c r="O202" s="51"/>
      <c r="P202" s="51"/>
      <c r="Q202" s="51"/>
      <c r="R202" s="51"/>
      <c r="S202" s="51"/>
      <c r="T202" s="51"/>
      <c r="U202" s="51"/>
      <c r="V202" s="51"/>
      <c r="W202" s="51"/>
      <c r="X202" s="51"/>
      <c r="Y202" s="51"/>
      <c r="Z202" s="51"/>
      <c r="AA202" s="51"/>
      <c r="AB202" s="51"/>
    </row>
    <row r="203" spans="1:28" ht="9.9" customHeight="1" thickBot="1" x14ac:dyDescent="0.35">
      <c r="E203"/>
      <c r="F203" s="10"/>
      <c r="G203" s="50"/>
      <c r="H203" s="1"/>
    </row>
    <row r="204" spans="1:28" ht="15.75" customHeight="1" thickBot="1" x14ac:dyDescent="0.35">
      <c r="B204" s="57" t="s">
        <v>1</v>
      </c>
      <c r="C204" s="58"/>
      <c r="D204" s="58"/>
      <c r="E204" s="59"/>
      <c r="F204" s="12" t="s">
        <v>2</v>
      </c>
      <c r="G204" s="2" t="s">
        <v>3</v>
      </c>
      <c r="H204" s="2" t="s">
        <v>4</v>
      </c>
      <c r="I204" s="26"/>
      <c r="J204" s="27">
        <f>ROUND(F205,2)</f>
        <v>0</v>
      </c>
    </row>
    <row r="205" spans="1:28" ht="15" thickBot="1" x14ac:dyDescent="0.35">
      <c r="B205" s="41" t="s">
        <v>81</v>
      </c>
      <c r="C205" s="3" t="s">
        <v>125</v>
      </c>
      <c r="D205" s="60" t="s">
        <v>178</v>
      </c>
      <c r="E205" s="62"/>
      <c r="F205" s="24"/>
      <c r="G205" s="47">
        <v>246.34</v>
      </c>
      <c r="H205" s="5">
        <f>ROUND(J204*G205,2)</f>
        <v>0</v>
      </c>
      <c r="I205" s="28" t="str">
        <f>IF(ISBLANK('Modelo de oferta económica'!F205),"Es necesario completar el precio de esta partida, introduciendo un valor en la celda en naranja","")</f>
        <v>Es necesario completar el precio de esta partida, introduciendo un valor en la celda en naranja</v>
      </c>
    </row>
    <row r="206" spans="1:28" s="53" customFormat="1" ht="25.95" customHeight="1" thickBot="1" x14ac:dyDescent="0.35">
      <c r="A206" s="51"/>
      <c r="B206" s="63" t="s">
        <v>179</v>
      </c>
      <c r="C206" s="64"/>
      <c r="D206" s="64"/>
      <c r="E206" s="64"/>
      <c r="F206" s="64"/>
      <c r="G206" s="64"/>
      <c r="H206" s="65"/>
      <c r="I206" s="51"/>
      <c r="J206" s="51"/>
      <c r="K206" s="51"/>
      <c r="L206" s="51"/>
      <c r="M206" s="51"/>
      <c r="N206" s="51"/>
      <c r="O206" s="51"/>
      <c r="P206" s="51"/>
      <c r="Q206" s="51"/>
      <c r="R206" s="51"/>
      <c r="S206" s="51"/>
      <c r="T206" s="51"/>
      <c r="U206" s="51"/>
      <c r="V206" s="51"/>
      <c r="W206" s="51"/>
      <c r="X206" s="51"/>
      <c r="Y206" s="51"/>
      <c r="Z206" s="51"/>
      <c r="AA206" s="51"/>
      <c r="AB206" s="51"/>
    </row>
    <row r="207" spans="1:28" ht="9.9" customHeight="1" thickBot="1" x14ac:dyDescent="0.35">
      <c r="E207"/>
      <c r="F207" s="10"/>
      <c r="G207" s="50"/>
      <c r="H207" s="1"/>
    </row>
    <row r="208" spans="1:28" ht="15.75" customHeight="1" thickBot="1" x14ac:dyDescent="0.35">
      <c r="B208" s="57" t="s">
        <v>1</v>
      </c>
      <c r="C208" s="58"/>
      <c r="D208" s="58"/>
      <c r="E208" s="59"/>
      <c r="F208" s="12" t="s">
        <v>2</v>
      </c>
      <c r="G208" s="2" t="s">
        <v>3</v>
      </c>
      <c r="H208" s="2" t="s">
        <v>4</v>
      </c>
      <c r="I208" s="26"/>
      <c r="J208" s="27">
        <f>ROUND(F209,2)</f>
        <v>0</v>
      </c>
    </row>
    <row r="209" spans="1:28" ht="15" thickBot="1" x14ac:dyDescent="0.35">
      <c r="B209" s="41" t="s">
        <v>82</v>
      </c>
      <c r="C209" s="3" t="s">
        <v>36</v>
      </c>
      <c r="D209" s="60" t="s">
        <v>180</v>
      </c>
      <c r="E209" s="62"/>
      <c r="F209" s="24"/>
      <c r="G209" s="47">
        <v>167.8</v>
      </c>
      <c r="H209" s="5">
        <f>ROUND(J208*G209,2)</f>
        <v>0</v>
      </c>
      <c r="I209" s="28" t="str">
        <f>IF(ISBLANK('Modelo de oferta económica'!F209),"Es necesario completar el precio de esta partida, introduciendo un valor en la celda en naranja","")</f>
        <v>Es necesario completar el precio de esta partida, introduciendo un valor en la celda en naranja</v>
      </c>
    </row>
    <row r="210" spans="1:28" s="53" customFormat="1" ht="46.2" customHeight="1" thickBot="1" x14ac:dyDescent="0.35">
      <c r="A210" s="51"/>
      <c r="B210" s="63" t="s">
        <v>181</v>
      </c>
      <c r="C210" s="64"/>
      <c r="D210" s="64"/>
      <c r="E210" s="64"/>
      <c r="F210" s="64"/>
      <c r="G210" s="64"/>
      <c r="H210" s="65"/>
      <c r="I210" s="51"/>
      <c r="J210" s="51"/>
      <c r="K210" s="51"/>
      <c r="L210" s="51"/>
      <c r="M210" s="51"/>
      <c r="N210" s="51"/>
      <c r="O210" s="51"/>
      <c r="P210" s="51"/>
      <c r="Q210" s="51"/>
      <c r="R210" s="51"/>
      <c r="S210" s="51"/>
      <c r="T210" s="51"/>
      <c r="U210" s="51"/>
      <c r="V210" s="51"/>
      <c r="W210" s="51"/>
      <c r="X210" s="51"/>
      <c r="Y210" s="51"/>
      <c r="Z210" s="51"/>
      <c r="AA210" s="51"/>
      <c r="AB210" s="51"/>
    </row>
    <row r="211" spans="1:28" ht="9.9" customHeight="1" thickBot="1" x14ac:dyDescent="0.35">
      <c r="E211"/>
      <c r="F211" s="10"/>
      <c r="G211" s="50"/>
      <c r="H211" s="1"/>
    </row>
    <row r="212" spans="1:28" ht="15.75" customHeight="1" thickBot="1" x14ac:dyDescent="0.35">
      <c r="B212" s="57" t="s">
        <v>1</v>
      </c>
      <c r="C212" s="58"/>
      <c r="D212" s="58"/>
      <c r="E212" s="59"/>
      <c r="F212" s="12" t="s">
        <v>2</v>
      </c>
      <c r="G212" s="2" t="s">
        <v>3</v>
      </c>
      <c r="H212" s="2" t="s">
        <v>4</v>
      </c>
      <c r="I212" s="26"/>
      <c r="J212" s="27">
        <f>ROUND(F213,2)</f>
        <v>0</v>
      </c>
    </row>
    <row r="213" spans="1:28" ht="15" thickBot="1" x14ac:dyDescent="0.35">
      <c r="B213" s="41" t="s">
        <v>83</v>
      </c>
      <c r="C213" s="3" t="s">
        <v>36</v>
      </c>
      <c r="D213" s="60" t="s">
        <v>144</v>
      </c>
      <c r="E213" s="62"/>
      <c r="F213" s="24"/>
      <c r="G213" s="47">
        <v>985.35</v>
      </c>
      <c r="H213" s="5">
        <f>ROUND(J212*G213,2)</f>
        <v>0</v>
      </c>
      <c r="I213" s="28" t="str">
        <f>IF(ISBLANK('Modelo de oferta económica'!F213),"Es necesario completar el precio de esta partida, introduciendo un valor en la celda en naranja","")</f>
        <v>Es necesario completar el precio de esta partida, introduciendo un valor en la celda en naranja</v>
      </c>
    </row>
    <row r="214" spans="1:28" s="53" customFormat="1" ht="16.95" customHeight="1" thickBot="1" x14ac:dyDescent="0.35">
      <c r="A214" s="51"/>
      <c r="B214" s="63" t="s">
        <v>145</v>
      </c>
      <c r="C214" s="64"/>
      <c r="D214" s="64"/>
      <c r="E214" s="64"/>
      <c r="F214" s="64"/>
      <c r="G214" s="64"/>
      <c r="H214" s="65"/>
      <c r="I214" s="51"/>
      <c r="J214" s="51"/>
      <c r="K214" s="51"/>
      <c r="L214" s="51"/>
      <c r="M214" s="51"/>
      <c r="N214" s="51"/>
      <c r="O214" s="51"/>
      <c r="P214" s="51"/>
      <c r="Q214" s="51"/>
      <c r="R214" s="51"/>
      <c r="S214" s="51"/>
      <c r="T214" s="51"/>
      <c r="U214" s="51"/>
      <c r="V214" s="51"/>
      <c r="W214" s="51"/>
      <c r="X214" s="51"/>
      <c r="Y214" s="51"/>
      <c r="Z214" s="51"/>
      <c r="AA214" s="51"/>
      <c r="AB214" s="51"/>
    </row>
    <row r="215" spans="1:28" ht="9.9" customHeight="1" thickBot="1" x14ac:dyDescent="0.35">
      <c r="E215"/>
      <c r="F215" s="10"/>
      <c r="G215" s="50"/>
      <c r="H215" s="1"/>
    </row>
    <row r="216" spans="1:28" ht="15.75" customHeight="1" thickBot="1" x14ac:dyDescent="0.35">
      <c r="B216" s="57" t="s">
        <v>1</v>
      </c>
      <c r="C216" s="58"/>
      <c r="D216" s="58"/>
      <c r="E216" s="59"/>
      <c r="F216" s="12" t="s">
        <v>2</v>
      </c>
      <c r="G216" s="2" t="s">
        <v>3</v>
      </c>
      <c r="H216" s="2" t="s">
        <v>4</v>
      </c>
      <c r="I216" s="26"/>
      <c r="J216" s="27">
        <f>ROUND(F217,2)</f>
        <v>0</v>
      </c>
    </row>
    <row r="217" spans="1:28" ht="15" thickBot="1" x14ac:dyDescent="0.35">
      <c r="B217" s="41" t="s">
        <v>84</v>
      </c>
      <c r="C217" s="3" t="s">
        <v>36</v>
      </c>
      <c r="D217" s="60" t="s">
        <v>146</v>
      </c>
      <c r="E217" s="62"/>
      <c r="F217" s="24"/>
      <c r="G217" s="47">
        <v>985.35</v>
      </c>
      <c r="H217" s="5">
        <f>ROUND(J216*G217,2)</f>
        <v>0</v>
      </c>
      <c r="I217" s="28" t="str">
        <f>IF(ISBLANK('Modelo de oferta económica'!F217),"Es necesario completar el precio de esta partida, introduciendo un valor en la celda en naranja","")</f>
        <v>Es necesario completar el precio de esta partida, introduciendo un valor en la celda en naranja</v>
      </c>
    </row>
    <row r="218" spans="1:28" s="53" customFormat="1" ht="25.95" customHeight="1" thickBot="1" x14ac:dyDescent="0.35">
      <c r="A218" s="51"/>
      <c r="B218" s="63" t="s">
        <v>147</v>
      </c>
      <c r="C218" s="64"/>
      <c r="D218" s="64"/>
      <c r="E218" s="64"/>
      <c r="F218" s="64"/>
      <c r="G218" s="64"/>
      <c r="H218" s="65"/>
      <c r="I218" s="51"/>
      <c r="J218" s="51"/>
      <c r="K218" s="51"/>
      <c r="L218" s="51"/>
      <c r="M218" s="51"/>
      <c r="N218" s="51"/>
      <c r="O218" s="51"/>
      <c r="P218" s="51"/>
      <c r="Q218" s="51"/>
      <c r="R218" s="51"/>
      <c r="S218" s="51"/>
      <c r="T218" s="51"/>
      <c r="U218" s="51"/>
      <c r="V218" s="51"/>
      <c r="W218" s="51"/>
      <c r="X218" s="51"/>
      <c r="Y218" s="51"/>
      <c r="Z218" s="51"/>
      <c r="AA218" s="51"/>
      <c r="AB218" s="51"/>
    </row>
    <row r="219" spans="1:28" ht="9.9" customHeight="1" thickBot="1" x14ac:dyDescent="0.35">
      <c r="E219"/>
      <c r="F219" s="10"/>
      <c r="G219" s="50"/>
      <c r="H219" s="1"/>
    </row>
    <row r="220" spans="1:28" ht="15.75" customHeight="1" thickBot="1" x14ac:dyDescent="0.35">
      <c r="B220" s="57" t="s">
        <v>1</v>
      </c>
      <c r="C220" s="58"/>
      <c r="D220" s="58"/>
      <c r="E220" s="59"/>
      <c r="F220" s="12" t="s">
        <v>2</v>
      </c>
      <c r="G220" s="2" t="s">
        <v>3</v>
      </c>
      <c r="H220" s="2" t="s">
        <v>4</v>
      </c>
      <c r="I220" s="26"/>
      <c r="J220" s="27">
        <f>ROUND(F221,2)</f>
        <v>0</v>
      </c>
    </row>
    <row r="221" spans="1:28" ht="15" thickBot="1" x14ac:dyDescent="0.35">
      <c r="B221" s="41" t="s">
        <v>85</v>
      </c>
      <c r="C221" s="3" t="s">
        <v>5</v>
      </c>
      <c r="D221" s="60" t="s">
        <v>182</v>
      </c>
      <c r="E221" s="62"/>
      <c r="F221" s="24"/>
      <c r="G221" s="47">
        <v>98.5</v>
      </c>
      <c r="H221" s="5">
        <f>ROUND(J220*G221,2)</f>
        <v>0</v>
      </c>
      <c r="I221" s="28" t="str">
        <f>IF(ISBLANK('Modelo de oferta económica'!F221),"Es necesario completar el precio de esta partida, introduciendo un valor en la celda en naranja","")</f>
        <v>Es necesario completar el precio de esta partida, introduciendo un valor en la celda en naranja</v>
      </c>
    </row>
    <row r="222" spans="1:28" s="53" customFormat="1" ht="46.2" customHeight="1" thickBot="1" x14ac:dyDescent="0.35">
      <c r="A222" s="51"/>
      <c r="B222" s="63" t="s">
        <v>183</v>
      </c>
      <c r="C222" s="64"/>
      <c r="D222" s="64"/>
      <c r="E222" s="64"/>
      <c r="F222" s="64"/>
      <c r="G222" s="64"/>
      <c r="H222" s="65"/>
      <c r="I222" s="51"/>
      <c r="J222" s="51"/>
      <c r="K222" s="51"/>
      <c r="L222" s="51"/>
      <c r="M222" s="51"/>
      <c r="N222" s="51"/>
      <c r="O222" s="51"/>
      <c r="P222" s="51"/>
      <c r="Q222" s="51"/>
      <c r="R222" s="51"/>
      <c r="S222" s="51"/>
      <c r="T222" s="51"/>
      <c r="U222" s="51"/>
      <c r="V222" s="51"/>
      <c r="W222" s="51"/>
      <c r="X222" s="51"/>
      <c r="Y222" s="51"/>
      <c r="Z222" s="51"/>
      <c r="AA222" s="51"/>
      <c r="AB222" s="51"/>
    </row>
    <row r="223" spans="1:28" ht="9.9" customHeight="1" thickBot="1" x14ac:dyDescent="0.35">
      <c r="E223"/>
      <c r="F223" s="10"/>
      <c r="G223" s="50"/>
      <c r="H223" s="1"/>
    </row>
    <row r="224" spans="1:28" ht="27" customHeight="1" thickBot="1" x14ac:dyDescent="0.35">
      <c r="B224" s="68" t="s">
        <v>38</v>
      </c>
      <c r="C224" s="69"/>
      <c r="D224" s="66" t="s">
        <v>184</v>
      </c>
      <c r="E224" s="67"/>
      <c r="F224" s="67"/>
      <c r="G224" s="67"/>
      <c r="H224" s="8">
        <f>+H227</f>
        <v>0</v>
      </c>
      <c r="I224" s="25">
        <f xml:space="preserve"> COUNTIF(I227:I229,"Es necesario completar el precio de esta partida, introduciendo un valor en la celda en naranja")</f>
        <v>1</v>
      </c>
    </row>
    <row r="225" spans="1:28" ht="9.9" customHeight="1" thickBot="1" x14ac:dyDescent="0.35">
      <c r="E225"/>
      <c r="F225" s="10"/>
      <c r="G225" s="50"/>
      <c r="H225" s="1"/>
    </row>
    <row r="226" spans="1:28" ht="15.75" customHeight="1" thickBot="1" x14ac:dyDescent="0.35">
      <c r="B226" s="57" t="s">
        <v>1</v>
      </c>
      <c r="C226" s="58"/>
      <c r="D226" s="58"/>
      <c r="E226" s="58"/>
      <c r="F226" s="12" t="s">
        <v>13</v>
      </c>
      <c r="G226" s="2" t="s">
        <v>3</v>
      </c>
      <c r="H226" s="2" t="s">
        <v>4</v>
      </c>
      <c r="I226" s="26"/>
      <c r="J226" s="27">
        <f>ROUND(F227,2)</f>
        <v>0</v>
      </c>
    </row>
    <row r="227" spans="1:28" ht="15" thickBot="1" x14ac:dyDescent="0.35">
      <c r="B227" s="41" t="s">
        <v>86</v>
      </c>
      <c r="C227" s="3" t="s">
        <v>12</v>
      </c>
      <c r="D227" s="60" t="s">
        <v>185</v>
      </c>
      <c r="E227" s="62"/>
      <c r="F227" s="24"/>
      <c r="G227" s="3">
        <v>1</v>
      </c>
      <c r="H227" s="5">
        <f>ROUND(J226*G227,2)</f>
        <v>0</v>
      </c>
      <c r="I227" s="28" t="str">
        <f>IF(ISBLANK('Modelo de oferta económica'!F227),"Es necesario completar el precio de esta partida, introduciendo un valor en la celda en naranja","")</f>
        <v>Es necesario completar el precio de esta partida, introduciendo un valor en la celda en naranja</v>
      </c>
    </row>
    <row r="228" spans="1:28" s="53" customFormat="1" ht="36" customHeight="1" thickBot="1" x14ac:dyDescent="0.35">
      <c r="A228" s="51"/>
      <c r="B228" s="54" t="s">
        <v>186</v>
      </c>
      <c r="C228" s="55"/>
      <c r="D228" s="55"/>
      <c r="E228" s="55"/>
      <c r="F228" s="55"/>
      <c r="G228" s="55"/>
      <c r="H228" s="56"/>
      <c r="I228" s="51"/>
      <c r="J228" s="51"/>
      <c r="K228" s="51"/>
      <c r="L228" s="51"/>
      <c r="M228" s="51"/>
      <c r="N228" s="51"/>
      <c r="O228" s="51"/>
      <c r="P228" s="51"/>
      <c r="Q228" s="51"/>
      <c r="R228" s="51"/>
      <c r="S228" s="51"/>
      <c r="T228" s="51"/>
      <c r="U228" s="51"/>
      <c r="V228" s="51"/>
      <c r="W228" s="51"/>
      <c r="X228" s="51"/>
      <c r="Y228" s="51"/>
      <c r="Z228" s="51"/>
      <c r="AA228" s="51"/>
      <c r="AB228" s="51"/>
    </row>
    <row r="229" spans="1:28" ht="9.9" customHeight="1" thickBot="1" x14ac:dyDescent="0.35">
      <c r="D229" s="6"/>
      <c r="E229"/>
      <c r="F229" s="10"/>
      <c r="G229" s="50"/>
      <c r="H229" s="1"/>
    </row>
    <row r="230" spans="1:28" ht="27" customHeight="1" thickBot="1" x14ac:dyDescent="0.35">
      <c r="B230" s="68" t="s">
        <v>39</v>
      </c>
      <c r="C230" s="69"/>
      <c r="D230" s="66" t="s">
        <v>187</v>
      </c>
      <c r="E230" s="67"/>
      <c r="F230" s="67"/>
      <c r="G230" s="67"/>
      <c r="H230" s="8">
        <f>+H233+H237</f>
        <v>0</v>
      </c>
      <c r="I230" s="25">
        <f xml:space="preserve"> COUNTIF(I233:I238,"Es necesario completar el precio de esta partida, introduciendo un valor en la celda en naranja")</f>
        <v>2</v>
      </c>
    </row>
    <row r="231" spans="1:28" ht="9.9" customHeight="1" thickBot="1" x14ac:dyDescent="0.35">
      <c r="E231"/>
      <c r="F231" s="10"/>
      <c r="G231" s="50"/>
      <c r="H231" s="1"/>
    </row>
    <row r="232" spans="1:28" ht="15.75" customHeight="1" thickBot="1" x14ac:dyDescent="0.35">
      <c r="B232" s="57" t="s">
        <v>1</v>
      </c>
      <c r="C232" s="58"/>
      <c r="D232" s="58"/>
      <c r="E232" s="58"/>
      <c r="F232" s="12" t="s">
        <v>2</v>
      </c>
      <c r="G232" s="2" t="s">
        <v>3</v>
      </c>
      <c r="H232" s="2" t="s">
        <v>4</v>
      </c>
      <c r="I232" s="26"/>
      <c r="J232" s="27">
        <f>ROUND(F233,2)</f>
        <v>0</v>
      </c>
    </row>
    <row r="233" spans="1:28" ht="15" thickBot="1" x14ac:dyDescent="0.35">
      <c r="B233" s="41" t="s">
        <v>87</v>
      </c>
      <c r="C233" s="3" t="s">
        <v>36</v>
      </c>
      <c r="D233" s="60" t="s">
        <v>188</v>
      </c>
      <c r="E233" s="62"/>
      <c r="F233" s="24"/>
      <c r="G233" s="3">
        <v>128.66</v>
      </c>
      <c r="H233" s="5">
        <f>ROUND(J232*G233,2)</f>
        <v>0</v>
      </c>
      <c r="I233" s="28" t="str">
        <f>IF(ISBLANK('Modelo de oferta económica'!F233),"Es necesario completar el precio de esta partida, introduciendo un valor en la celda en naranja","")</f>
        <v>Es necesario completar el precio de esta partida, introduciendo un valor en la celda en naranja</v>
      </c>
    </row>
    <row r="234" spans="1:28" s="53" customFormat="1" ht="25.95" customHeight="1" thickBot="1" x14ac:dyDescent="0.35">
      <c r="A234" s="51"/>
      <c r="B234" s="54" t="s">
        <v>189</v>
      </c>
      <c r="C234" s="55"/>
      <c r="D234" s="55"/>
      <c r="E234" s="55"/>
      <c r="F234" s="55"/>
      <c r="G234" s="55"/>
      <c r="H234" s="56"/>
      <c r="I234" s="51"/>
      <c r="J234" s="51"/>
      <c r="K234" s="51"/>
      <c r="L234" s="51"/>
      <c r="M234" s="51"/>
      <c r="N234" s="51"/>
      <c r="O234" s="51"/>
      <c r="P234" s="51"/>
      <c r="Q234" s="51"/>
      <c r="R234" s="51"/>
      <c r="S234" s="51"/>
      <c r="T234" s="51"/>
      <c r="U234" s="51"/>
      <c r="V234" s="51"/>
      <c r="W234" s="51"/>
      <c r="X234" s="51"/>
      <c r="Y234" s="51"/>
      <c r="Z234" s="51"/>
      <c r="AA234" s="51"/>
      <c r="AB234" s="51"/>
    </row>
    <row r="235" spans="1:28" ht="9.9" customHeight="1" thickBot="1" x14ac:dyDescent="0.35">
      <c r="D235" s="6"/>
      <c r="E235"/>
      <c r="F235" s="10"/>
      <c r="G235" s="50"/>
      <c r="H235" s="1"/>
    </row>
    <row r="236" spans="1:28" ht="15.75" customHeight="1" thickBot="1" x14ac:dyDescent="0.35">
      <c r="B236" s="57" t="s">
        <v>1</v>
      </c>
      <c r="C236" s="58"/>
      <c r="D236" s="58"/>
      <c r="E236" s="58"/>
      <c r="F236" s="12" t="s">
        <v>2</v>
      </c>
      <c r="G236" s="2" t="s">
        <v>3</v>
      </c>
      <c r="H236" s="2" t="s">
        <v>4</v>
      </c>
      <c r="I236" s="26"/>
      <c r="J236" s="27">
        <f>ROUND(F237,2)</f>
        <v>0</v>
      </c>
    </row>
    <row r="237" spans="1:28" ht="15" thickBot="1" x14ac:dyDescent="0.35">
      <c r="B237" s="41" t="s">
        <v>88</v>
      </c>
      <c r="C237" s="3" t="s">
        <v>6</v>
      </c>
      <c r="D237" s="60" t="s">
        <v>190</v>
      </c>
      <c r="E237" s="62"/>
      <c r="F237" s="24"/>
      <c r="G237" s="3">
        <v>5</v>
      </c>
      <c r="H237" s="5">
        <f>ROUND(J236*G237,2)</f>
        <v>0</v>
      </c>
      <c r="I237" s="28" t="str">
        <f>IF(ISBLANK('Modelo de oferta económica'!F237),"Es necesario completar el precio de esta partida, introduciendo un valor en la celda en naranja","")</f>
        <v>Es necesario completar el precio de esta partida, introduciendo un valor en la celda en naranja</v>
      </c>
    </row>
    <row r="238" spans="1:28" s="53" customFormat="1" ht="25.95" customHeight="1" thickBot="1" x14ac:dyDescent="0.35">
      <c r="A238" s="51"/>
      <c r="B238" s="63" t="s">
        <v>191</v>
      </c>
      <c r="C238" s="64"/>
      <c r="D238" s="64"/>
      <c r="E238" s="64"/>
      <c r="F238" s="64"/>
      <c r="G238" s="64"/>
      <c r="H238" s="65"/>
      <c r="I238" s="51"/>
      <c r="J238" s="51"/>
      <c r="K238" s="51"/>
      <c r="L238" s="51"/>
      <c r="M238" s="51"/>
      <c r="N238" s="51"/>
      <c r="O238" s="51"/>
      <c r="P238" s="51"/>
      <c r="Q238" s="51"/>
      <c r="R238" s="51"/>
      <c r="S238" s="51"/>
      <c r="T238" s="51"/>
      <c r="U238" s="51"/>
      <c r="V238" s="51"/>
      <c r="W238" s="51"/>
      <c r="X238" s="51"/>
      <c r="Y238" s="51"/>
      <c r="Z238" s="51"/>
      <c r="AA238" s="51"/>
      <c r="AB238" s="51"/>
    </row>
    <row r="239" spans="1:28" ht="9.9" customHeight="1" thickBot="1" x14ac:dyDescent="0.35">
      <c r="E239"/>
      <c r="F239" s="10"/>
      <c r="G239" s="50"/>
      <c r="H239" s="1"/>
    </row>
    <row r="240" spans="1:28" ht="27" customHeight="1" thickBot="1" x14ac:dyDescent="0.35">
      <c r="B240" s="68" t="s">
        <v>40</v>
      </c>
      <c r="C240" s="69"/>
      <c r="D240" s="66" t="s">
        <v>192</v>
      </c>
      <c r="E240" s="67"/>
      <c r="F240" s="67"/>
      <c r="G240" s="67"/>
      <c r="H240" s="8">
        <f>+H243+H247+H251+H255+H259+H263+H267</f>
        <v>0</v>
      </c>
      <c r="I240" s="25">
        <f xml:space="preserve"> COUNTIF(I243:I268,"Es necesario completar el precio de esta partida, introduciendo un valor en la celda en naranja")</f>
        <v>7</v>
      </c>
    </row>
    <row r="241" spans="1:28" ht="9.9" customHeight="1" thickBot="1" x14ac:dyDescent="0.35">
      <c r="E241"/>
      <c r="F241" s="10"/>
      <c r="G241" s="50"/>
      <c r="H241" s="1"/>
    </row>
    <row r="242" spans="1:28" ht="15.75" customHeight="1" thickBot="1" x14ac:dyDescent="0.35">
      <c r="B242" s="57" t="s">
        <v>1</v>
      </c>
      <c r="C242" s="58"/>
      <c r="D242" s="58"/>
      <c r="E242" s="58"/>
      <c r="F242" s="12" t="s">
        <v>13</v>
      </c>
      <c r="G242" s="2" t="s">
        <v>3</v>
      </c>
      <c r="H242" s="2" t="s">
        <v>4</v>
      </c>
      <c r="I242" s="26"/>
      <c r="J242" s="27">
        <f>ROUND(F243,2)</f>
        <v>0</v>
      </c>
    </row>
    <row r="243" spans="1:28" ht="15" thickBot="1" x14ac:dyDescent="0.35">
      <c r="B243" s="41" t="s">
        <v>89</v>
      </c>
      <c r="C243" s="3" t="s">
        <v>12</v>
      </c>
      <c r="D243" s="60" t="s">
        <v>195</v>
      </c>
      <c r="E243" s="62"/>
      <c r="F243" s="24"/>
      <c r="G243" s="3">
        <v>1</v>
      </c>
      <c r="H243" s="5">
        <f>ROUND(J242*G243,2)</f>
        <v>0</v>
      </c>
      <c r="I243" s="28" t="str">
        <f>IF(ISBLANK('Modelo de oferta económica'!F243),"Es necesario completar el precio de esta partida, introduciendo un valor en la celda en naranja","")</f>
        <v>Es necesario completar el precio de esta partida, introduciendo un valor en la celda en naranja</v>
      </c>
    </row>
    <row r="244" spans="1:28" s="53" customFormat="1" ht="16.95" customHeight="1" thickBot="1" x14ac:dyDescent="0.35">
      <c r="A244" s="51"/>
      <c r="B244" s="63" t="s">
        <v>196</v>
      </c>
      <c r="C244" s="64"/>
      <c r="D244" s="64"/>
      <c r="E244" s="64"/>
      <c r="F244" s="64"/>
      <c r="G244" s="64"/>
      <c r="H244" s="65"/>
      <c r="I244" s="51"/>
      <c r="J244" s="51"/>
      <c r="K244" s="51"/>
      <c r="L244" s="51"/>
      <c r="M244" s="51"/>
      <c r="N244" s="51"/>
      <c r="O244" s="51"/>
      <c r="P244" s="51"/>
      <c r="Q244" s="51"/>
      <c r="R244" s="51"/>
      <c r="S244" s="51"/>
      <c r="T244" s="51"/>
      <c r="U244" s="51"/>
      <c r="V244" s="51"/>
      <c r="W244" s="51"/>
      <c r="X244" s="51"/>
      <c r="Y244" s="51"/>
      <c r="Z244" s="51"/>
      <c r="AA244" s="51"/>
      <c r="AB244" s="51"/>
    </row>
    <row r="245" spans="1:28" ht="9.9" customHeight="1" thickBot="1" x14ac:dyDescent="0.35">
      <c r="E245"/>
      <c r="F245" s="10"/>
      <c r="G245" s="50"/>
      <c r="H245" s="1"/>
    </row>
    <row r="246" spans="1:28" ht="15.75" customHeight="1" thickBot="1" x14ac:dyDescent="0.35">
      <c r="B246" s="57" t="s">
        <v>1</v>
      </c>
      <c r="C246" s="58"/>
      <c r="D246" s="58"/>
      <c r="E246" s="58"/>
      <c r="F246" s="12" t="s">
        <v>13</v>
      </c>
      <c r="G246" s="2" t="s">
        <v>3</v>
      </c>
      <c r="H246" s="2" t="s">
        <v>4</v>
      </c>
      <c r="I246" s="26"/>
      <c r="J246" s="27">
        <f>ROUND(F247,2)</f>
        <v>0</v>
      </c>
    </row>
    <row r="247" spans="1:28" ht="15" thickBot="1" x14ac:dyDescent="0.35">
      <c r="B247" s="41" t="s">
        <v>90</v>
      </c>
      <c r="C247" s="3" t="s">
        <v>12</v>
      </c>
      <c r="D247" s="60" t="s">
        <v>197</v>
      </c>
      <c r="E247" s="61"/>
      <c r="F247" s="24"/>
      <c r="G247" s="3">
        <v>1</v>
      </c>
      <c r="H247" s="5">
        <f>ROUND(J246*G247,2)</f>
        <v>0</v>
      </c>
      <c r="I247" s="28" t="str">
        <f>IF(ISBLANK('Modelo de oferta económica'!F247),"Es necesario completar el precio de esta partida, introduciendo un valor en la celda en naranja","")</f>
        <v>Es necesario completar el precio de esta partida, introduciendo un valor en la celda en naranja</v>
      </c>
    </row>
    <row r="248" spans="1:28" s="53" customFormat="1" ht="16.95" customHeight="1" thickBot="1" x14ac:dyDescent="0.35">
      <c r="A248" s="51"/>
      <c r="B248" s="63" t="s">
        <v>196</v>
      </c>
      <c r="C248" s="64"/>
      <c r="D248" s="64"/>
      <c r="E248" s="64"/>
      <c r="F248" s="64"/>
      <c r="G248" s="64"/>
      <c r="H248" s="65"/>
      <c r="I248" s="51"/>
      <c r="J248" s="51"/>
      <c r="K248" s="51"/>
      <c r="L248" s="51"/>
      <c r="M248" s="51"/>
      <c r="N248" s="51"/>
      <c r="O248" s="51"/>
      <c r="P248" s="51"/>
      <c r="Q248" s="51"/>
      <c r="R248" s="51"/>
      <c r="S248" s="51"/>
      <c r="T248" s="51"/>
      <c r="U248" s="51"/>
      <c r="V248" s="51"/>
      <c r="W248" s="51"/>
      <c r="X248" s="51"/>
      <c r="Y248" s="51"/>
      <c r="Z248" s="51"/>
      <c r="AA248" s="51"/>
      <c r="AB248" s="51"/>
    </row>
    <row r="249" spans="1:28" ht="9.9" customHeight="1" thickBot="1" x14ac:dyDescent="0.35">
      <c r="E249"/>
      <c r="F249" s="10"/>
      <c r="G249" s="50"/>
      <c r="H249" s="1"/>
    </row>
    <row r="250" spans="1:28" ht="15.75" customHeight="1" thickBot="1" x14ac:dyDescent="0.35">
      <c r="B250" s="57" t="s">
        <v>1</v>
      </c>
      <c r="C250" s="58"/>
      <c r="D250" s="58"/>
      <c r="E250" s="58"/>
      <c r="F250" s="12" t="s">
        <v>2</v>
      </c>
      <c r="G250" s="2" t="s">
        <v>3</v>
      </c>
      <c r="H250" s="2" t="s">
        <v>4</v>
      </c>
      <c r="I250" s="26"/>
      <c r="J250" s="27">
        <f>ROUND(F251,2)</f>
        <v>0</v>
      </c>
    </row>
    <row r="251" spans="1:28" ht="15" thickBot="1" x14ac:dyDescent="0.35">
      <c r="B251" s="41" t="s">
        <v>91</v>
      </c>
      <c r="C251" s="3" t="s">
        <v>6</v>
      </c>
      <c r="D251" s="60" t="s">
        <v>198</v>
      </c>
      <c r="E251" s="61"/>
      <c r="F251" s="24"/>
      <c r="G251" s="3">
        <v>15</v>
      </c>
      <c r="H251" s="5">
        <f>ROUND(J250*G251,2)</f>
        <v>0</v>
      </c>
      <c r="I251" s="28" t="str">
        <f>IF(ISBLANK('Modelo de oferta económica'!F251),"Es necesario completar el precio de esta partida, introduciendo un valor en la celda en naranja","")</f>
        <v>Es necesario completar el precio de esta partida, introduciendo un valor en la celda en naranja</v>
      </c>
    </row>
    <row r="252" spans="1:28" s="53" customFormat="1" ht="16.95" customHeight="1" thickBot="1" x14ac:dyDescent="0.35">
      <c r="A252" s="51"/>
      <c r="B252" s="63" t="s">
        <v>199</v>
      </c>
      <c r="C252" s="64"/>
      <c r="D252" s="64"/>
      <c r="E252" s="64"/>
      <c r="F252" s="64"/>
      <c r="G252" s="64"/>
      <c r="H252" s="65"/>
      <c r="I252" s="51"/>
      <c r="J252" s="51"/>
      <c r="K252" s="51"/>
      <c r="L252" s="51"/>
      <c r="M252" s="51"/>
      <c r="N252" s="51"/>
      <c r="O252" s="51"/>
      <c r="P252" s="51"/>
      <c r="Q252" s="51"/>
      <c r="R252" s="51"/>
      <c r="S252" s="51"/>
      <c r="T252" s="51"/>
      <c r="U252" s="51"/>
      <c r="V252" s="51"/>
      <c r="W252" s="51"/>
      <c r="X252" s="51"/>
      <c r="Y252" s="51"/>
      <c r="Z252" s="51"/>
      <c r="AA252" s="51"/>
      <c r="AB252" s="51"/>
    </row>
    <row r="253" spans="1:28" ht="9.9" customHeight="1" thickBot="1" x14ac:dyDescent="0.35">
      <c r="E253"/>
      <c r="F253" s="10"/>
      <c r="G253" s="50"/>
      <c r="H253" s="1"/>
    </row>
    <row r="254" spans="1:28" ht="15.75" customHeight="1" thickBot="1" x14ac:dyDescent="0.35">
      <c r="B254" s="57" t="s">
        <v>1</v>
      </c>
      <c r="C254" s="58"/>
      <c r="D254" s="58"/>
      <c r="E254" s="58"/>
      <c r="F254" s="12" t="s">
        <v>2</v>
      </c>
      <c r="G254" s="2" t="s">
        <v>3</v>
      </c>
      <c r="H254" s="2" t="s">
        <v>4</v>
      </c>
      <c r="I254" s="26"/>
      <c r="J254" s="27">
        <f>ROUND(F255,2)</f>
        <v>0</v>
      </c>
    </row>
    <row r="255" spans="1:28" ht="15" thickBot="1" x14ac:dyDescent="0.35">
      <c r="B255" s="41" t="s">
        <v>92</v>
      </c>
      <c r="C255" s="3" t="s">
        <v>6</v>
      </c>
      <c r="D255" s="60" t="s">
        <v>200</v>
      </c>
      <c r="E255" s="61"/>
      <c r="F255" s="24"/>
      <c r="G255" s="3">
        <v>5</v>
      </c>
      <c r="H255" s="5">
        <f>ROUND(J254*G255,2)</f>
        <v>0</v>
      </c>
      <c r="I255" s="28" t="str">
        <f>IF(ISBLANK('Modelo de oferta económica'!F255),"Es necesario completar el precio de esta partida, introduciendo un valor en la celda en naranja","")</f>
        <v>Es necesario completar el precio de esta partida, introduciendo un valor en la celda en naranja</v>
      </c>
    </row>
    <row r="256" spans="1:28" s="53" customFormat="1" ht="25.95" customHeight="1" thickBot="1" x14ac:dyDescent="0.35">
      <c r="A256" s="51"/>
      <c r="B256" s="63" t="s">
        <v>201</v>
      </c>
      <c r="C256" s="64"/>
      <c r="D256" s="64"/>
      <c r="E256" s="64"/>
      <c r="F256" s="64"/>
      <c r="G256" s="64"/>
      <c r="H256" s="65"/>
      <c r="I256" s="51"/>
      <c r="J256" s="51"/>
      <c r="K256" s="51"/>
      <c r="L256" s="51"/>
      <c r="M256" s="51"/>
      <c r="N256" s="51"/>
      <c r="O256" s="51"/>
      <c r="P256" s="51"/>
      <c r="Q256" s="51"/>
      <c r="R256" s="51"/>
      <c r="S256" s="51"/>
      <c r="T256" s="51"/>
      <c r="U256" s="51"/>
      <c r="V256" s="51"/>
      <c r="W256" s="51"/>
      <c r="X256" s="51"/>
      <c r="Y256" s="51"/>
      <c r="Z256" s="51"/>
      <c r="AA256" s="51"/>
      <c r="AB256" s="51"/>
    </row>
    <row r="257" spans="1:28" ht="9.9" customHeight="1" thickBot="1" x14ac:dyDescent="0.35">
      <c r="E257"/>
      <c r="F257" s="10"/>
      <c r="G257" s="50"/>
      <c r="H257" s="1"/>
    </row>
    <row r="258" spans="1:28" ht="15.75" customHeight="1" thickBot="1" x14ac:dyDescent="0.35">
      <c r="B258" s="57" t="s">
        <v>1</v>
      </c>
      <c r="C258" s="58"/>
      <c r="D258" s="58"/>
      <c r="E258" s="58"/>
      <c r="F258" s="12" t="s">
        <v>2</v>
      </c>
      <c r="G258" s="2" t="s">
        <v>3</v>
      </c>
      <c r="H258" s="2" t="s">
        <v>4</v>
      </c>
      <c r="I258" s="26"/>
      <c r="J258" s="27">
        <f>ROUND(F259,2)</f>
        <v>0</v>
      </c>
    </row>
    <row r="259" spans="1:28" ht="15" thickBot="1" x14ac:dyDescent="0.35">
      <c r="B259" s="41" t="s">
        <v>93</v>
      </c>
      <c r="C259" s="3" t="s">
        <v>6</v>
      </c>
      <c r="D259" s="60" t="s">
        <v>202</v>
      </c>
      <c r="E259" s="61"/>
      <c r="F259" s="24"/>
      <c r="G259" s="3">
        <v>1</v>
      </c>
      <c r="H259" s="5">
        <f>ROUND(J258*G259,2)</f>
        <v>0</v>
      </c>
      <c r="I259" s="28" t="str">
        <f>IF(ISBLANK('Modelo de oferta económica'!F259),"Es necesario completar el precio de esta partida, introduciendo un valor en la celda en naranja","")</f>
        <v>Es necesario completar el precio de esta partida, introduciendo un valor en la celda en naranja</v>
      </c>
    </row>
    <row r="260" spans="1:28" s="53" customFormat="1" ht="16.95" customHeight="1" thickBot="1" x14ac:dyDescent="0.35">
      <c r="A260" s="51"/>
      <c r="B260" s="63" t="s">
        <v>203</v>
      </c>
      <c r="C260" s="64"/>
      <c r="D260" s="64"/>
      <c r="E260" s="64"/>
      <c r="F260" s="64"/>
      <c r="G260" s="64"/>
      <c r="H260" s="65"/>
      <c r="I260" s="51"/>
      <c r="J260" s="51"/>
      <c r="K260" s="51"/>
      <c r="L260" s="51"/>
      <c r="M260" s="51"/>
      <c r="N260" s="51"/>
      <c r="O260" s="51"/>
      <c r="P260" s="51"/>
      <c r="Q260" s="51"/>
      <c r="R260" s="51"/>
      <c r="S260" s="51"/>
      <c r="T260" s="51"/>
      <c r="U260" s="51"/>
      <c r="V260" s="51"/>
      <c r="W260" s="51"/>
      <c r="X260" s="51"/>
      <c r="Y260" s="51"/>
      <c r="Z260" s="51"/>
      <c r="AA260" s="51"/>
      <c r="AB260" s="51"/>
    </row>
    <row r="261" spans="1:28" ht="9.9" customHeight="1" thickBot="1" x14ac:dyDescent="0.35">
      <c r="E261"/>
      <c r="F261" s="10"/>
      <c r="G261" s="50"/>
      <c r="H261" s="1"/>
    </row>
    <row r="262" spans="1:28" ht="15.75" customHeight="1" thickBot="1" x14ac:dyDescent="0.35">
      <c r="B262" s="57" t="s">
        <v>1</v>
      </c>
      <c r="C262" s="58"/>
      <c r="D262" s="58"/>
      <c r="E262" s="58"/>
      <c r="F262" s="12" t="s">
        <v>13</v>
      </c>
      <c r="G262" s="2" t="s">
        <v>3</v>
      </c>
      <c r="H262" s="2" t="s">
        <v>4</v>
      </c>
      <c r="I262" s="26"/>
      <c r="J262" s="27">
        <f>ROUND(F263,2)</f>
        <v>0</v>
      </c>
    </row>
    <row r="263" spans="1:28" ht="15" thickBot="1" x14ac:dyDescent="0.35">
      <c r="B263" s="41" t="s">
        <v>193</v>
      </c>
      <c r="C263" s="3" t="s">
        <v>12</v>
      </c>
      <c r="D263" s="60" t="s">
        <v>204</v>
      </c>
      <c r="E263" s="61"/>
      <c r="F263" s="24"/>
      <c r="G263" s="3">
        <v>1</v>
      </c>
      <c r="H263" s="5">
        <f>ROUND(J262*G263,2)</f>
        <v>0</v>
      </c>
      <c r="I263" s="28" t="str">
        <f>IF(ISBLANK('Modelo de oferta económica'!F263),"Es necesario completar el precio de esta partida, introduciendo un valor en la celda en naranja","")</f>
        <v>Es necesario completar el precio de esta partida, introduciendo un valor en la celda en naranja</v>
      </c>
    </row>
    <row r="264" spans="1:28" s="53" customFormat="1" ht="16.95" customHeight="1" thickBot="1" x14ac:dyDescent="0.35">
      <c r="A264" s="51"/>
      <c r="B264" s="63" t="s">
        <v>205</v>
      </c>
      <c r="C264" s="64"/>
      <c r="D264" s="64"/>
      <c r="E264" s="64"/>
      <c r="F264" s="64"/>
      <c r="G264" s="64"/>
      <c r="H264" s="65"/>
      <c r="I264" s="51"/>
      <c r="J264" s="51"/>
      <c r="K264" s="51"/>
      <c r="L264" s="51"/>
      <c r="M264" s="51"/>
      <c r="N264" s="51"/>
      <c r="O264" s="51"/>
      <c r="P264" s="51"/>
      <c r="Q264" s="51"/>
      <c r="R264" s="51"/>
      <c r="S264" s="51"/>
      <c r="T264" s="51"/>
      <c r="U264" s="51"/>
      <c r="V264" s="51"/>
      <c r="W264" s="51"/>
      <c r="X264" s="51"/>
      <c r="Y264" s="51"/>
      <c r="Z264" s="51"/>
      <c r="AA264" s="51"/>
      <c r="AB264" s="51"/>
    </row>
    <row r="265" spans="1:28" ht="9.9" customHeight="1" thickBot="1" x14ac:dyDescent="0.35">
      <c r="E265"/>
      <c r="F265" s="10"/>
      <c r="G265" s="50"/>
      <c r="H265" s="1"/>
    </row>
    <row r="266" spans="1:28" ht="15.75" customHeight="1" thickBot="1" x14ac:dyDescent="0.35">
      <c r="B266" s="57" t="s">
        <v>1</v>
      </c>
      <c r="C266" s="58"/>
      <c r="D266" s="58"/>
      <c r="E266" s="58"/>
      <c r="F266" s="12" t="s">
        <v>13</v>
      </c>
      <c r="G266" s="2" t="s">
        <v>3</v>
      </c>
      <c r="H266" s="2" t="s">
        <v>4</v>
      </c>
      <c r="I266" s="26"/>
      <c r="J266" s="27">
        <f>ROUND(F267,2)</f>
        <v>0</v>
      </c>
    </row>
    <row r="267" spans="1:28" ht="15" thickBot="1" x14ac:dyDescent="0.35">
      <c r="B267" s="41" t="s">
        <v>194</v>
      </c>
      <c r="C267" s="3" t="s">
        <v>12</v>
      </c>
      <c r="D267" s="60" t="s">
        <v>206</v>
      </c>
      <c r="E267" s="61"/>
      <c r="F267" s="24"/>
      <c r="G267" s="3">
        <v>1</v>
      </c>
      <c r="H267" s="5">
        <f>ROUND(J266*G267,2)</f>
        <v>0</v>
      </c>
      <c r="I267" s="28" t="str">
        <f>IF(ISBLANK('Modelo de oferta económica'!F267),"Es necesario completar el precio de esta partida, introduciendo un valor en la celda en naranja","")</f>
        <v>Es necesario completar el precio de esta partida, introduciendo un valor en la celda en naranja</v>
      </c>
    </row>
    <row r="268" spans="1:28" s="53" customFormat="1" ht="25.95" customHeight="1" thickBot="1" x14ac:dyDescent="0.35">
      <c r="A268" s="51"/>
      <c r="B268" s="63" t="s">
        <v>94</v>
      </c>
      <c r="C268" s="64"/>
      <c r="D268" s="64"/>
      <c r="E268" s="64"/>
      <c r="F268" s="64"/>
      <c r="G268" s="64"/>
      <c r="H268" s="65"/>
      <c r="I268" s="51"/>
      <c r="J268" s="51"/>
      <c r="K268" s="51"/>
      <c r="L268" s="51"/>
      <c r="M268" s="51"/>
      <c r="N268" s="51"/>
      <c r="O268" s="51"/>
      <c r="P268" s="51"/>
      <c r="Q268" s="51"/>
      <c r="R268" s="51"/>
      <c r="S268" s="51"/>
      <c r="T268" s="51"/>
      <c r="U268" s="51"/>
      <c r="V268" s="51"/>
      <c r="W268" s="51"/>
      <c r="X268" s="51"/>
      <c r="Y268" s="51"/>
      <c r="Z268" s="51"/>
      <c r="AA268" s="51"/>
      <c r="AB268" s="51"/>
    </row>
    <row r="269" spans="1:28" ht="9.9" customHeight="1" thickBot="1" x14ac:dyDescent="0.35">
      <c r="E269"/>
      <c r="F269" s="10"/>
      <c r="G269" s="50"/>
      <c r="H269" s="1"/>
    </row>
    <row r="270" spans="1:28" ht="27" customHeight="1" thickBot="1" x14ac:dyDescent="0.35">
      <c r="B270" s="68" t="s">
        <v>41</v>
      </c>
      <c r="C270" s="69"/>
      <c r="D270" s="66" t="s">
        <v>207</v>
      </c>
      <c r="E270" s="67"/>
      <c r="F270" s="67"/>
      <c r="G270" s="67"/>
      <c r="H270" s="8">
        <f>H273+H277</f>
        <v>0</v>
      </c>
      <c r="I270" s="25">
        <f xml:space="preserve"> COUNTIF(I273:I278,"Es necesario completar el precio de esta partida, introduciendo un valor en la celda en naranja")</f>
        <v>2</v>
      </c>
    </row>
    <row r="271" spans="1:28" ht="9.9" customHeight="1" thickBot="1" x14ac:dyDescent="0.35">
      <c r="E271"/>
      <c r="F271" s="10"/>
      <c r="G271" s="50"/>
      <c r="H271" s="1"/>
    </row>
    <row r="272" spans="1:28" ht="15.75" customHeight="1" thickBot="1" x14ac:dyDescent="0.35">
      <c r="B272" s="57" t="s">
        <v>1</v>
      </c>
      <c r="C272" s="58"/>
      <c r="D272" s="58"/>
      <c r="E272" s="58"/>
      <c r="F272" s="12" t="s">
        <v>2</v>
      </c>
      <c r="G272" s="2" t="s">
        <v>3</v>
      </c>
      <c r="H272" s="2" t="s">
        <v>4</v>
      </c>
      <c r="I272" s="26"/>
      <c r="J272" s="27">
        <f>ROUND(F273,2)</f>
        <v>0</v>
      </c>
    </row>
    <row r="273" spans="1:28" ht="15" thickBot="1" x14ac:dyDescent="0.35">
      <c r="B273" s="41" t="s">
        <v>208</v>
      </c>
      <c r="C273" s="3" t="s">
        <v>125</v>
      </c>
      <c r="D273" s="60" t="s">
        <v>210</v>
      </c>
      <c r="E273" s="62"/>
      <c r="F273" s="24"/>
      <c r="G273" s="3">
        <v>625.15</v>
      </c>
      <c r="H273" s="5">
        <f>ROUND(J272*G273,2)</f>
        <v>0</v>
      </c>
      <c r="I273" s="28" t="str">
        <f>IF(ISBLANK('Modelo de oferta económica'!F273),"Es necesario completar el precio de esta partida, introduciendo un valor en la celda en naranja","")</f>
        <v>Es necesario completar el precio de esta partida, introduciendo un valor en la celda en naranja</v>
      </c>
    </row>
    <row r="274" spans="1:28" s="53" customFormat="1" ht="25.95" customHeight="1" thickBot="1" x14ac:dyDescent="0.35">
      <c r="A274" s="51"/>
      <c r="B274" s="63" t="s">
        <v>211</v>
      </c>
      <c r="C274" s="64"/>
      <c r="D274" s="64"/>
      <c r="E274" s="64"/>
      <c r="F274" s="64"/>
      <c r="G274" s="64"/>
      <c r="H274" s="65"/>
      <c r="I274" s="51"/>
      <c r="J274" s="51"/>
      <c r="K274" s="51"/>
      <c r="L274" s="51"/>
      <c r="M274" s="51"/>
      <c r="N274" s="51"/>
      <c r="O274" s="51"/>
      <c r="P274" s="51"/>
      <c r="Q274" s="51"/>
      <c r="R274" s="51"/>
      <c r="S274" s="51"/>
      <c r="T274" s="51"/>
      <c r="U274" s="51"/>
      <c r="V274" s="51"/>
      <c r="W274" s="51"/>
      <c r="X274" s="51"/>
      <c r="Y274" s="51"/>
      <c r="Z274" s="51"/>
      <c r="AA274" s="51"/>
      <c r="AB274" s="51"/>
    </row>
    <row r="275" spans="1:28" ht="9.9" customHeight="1" thickBot="1" x14ac:dyDescent="0.35">
      <c r="E275"/>
      <c r="F275" s="10"/>
      <c r="G275" s="50"/>
      <c r="H275" s="1"/>
    </row>
    <row r="276" spans="1:28" ht="15.75" customHeight="1" thickBot="1" x14ac:dyDescent="0.35">
      <c r="B276" s="57" t="s">
        <v>1</v>
      </c>
      <c r="C276" s="58"/>
      <c r="D276" s="58"/>
      <c r="E276" s="58"/>
      <c r="F276" s="12" t="s">
        <v>2</v>
      </c>
      <c r="G276" s="2" t="s">
        <v>3</v>
      </c>
      <c r="H276" s="2" t="s">
        <v>4</v>
      </c>
      <c r="I276" s="26"/>
      <c r="J276" s="27">
        <f>ROUND(F277,2)</f>
        <v>0</v>
      </c>
    </row>
    <row r="277" spans="1:28" ht="15" thickBot="1" x14ac:dyDescent="0.35">
      <c r="B277" s="41" t="s">
        <v>209</v>
      </c>
      <c r="C277" s="3" t="s">
        <v>125</v>
      </c>
      <c r="D277" s="60" t="s">
        <v>212</v>
      </c>
      <c r="E277" s="62"/>
      <c r="F277" s="24"/>
      <c r="G277" s="3">
        <v>625.15</v>
      </c>
      <c r="H277" s="5">
        <f>ROUND(J276*G277,2)</f>
        <v>0</v>
      </c>
      <c r="I277" s="28" t="str">
        <f>IF(ISBLANK('Modelo de oferta económica'!F277),"Es necesario completar el precio de esta partida, introduciendo un valor en la celda en naranja","")</f>
        <v>Es necesario completar el precio de esta partida, introduciendo un valor en la celda en naranja</v>
      </c>
    </row>
    <row r="278" spans="1:28" s="53" customFormat="1" ht="25.95" customHeight="1" thickBot="1" x14ac:dyDescent="0.35">
      <c r="A278" s="51"/>
      <c r="B278" s="63" t="s">
        <v>213</v>
      </c>
      <c r="C278" s="64"/>
      <c r="D278" s="64"/>
      <c r="E278" s="64"/>
      <c r="F278" s="64"/>
      <c r="G278" s="64"/>
      <c r="H278" s="65"/>
      <c r="I278" s="51"/>
      <c r="J278" s="51"/>
      <c r="K278" s="51"/>
      <c r="L278" s="51"/>
      <c r="M278" s="51"/>
      <c r="N278" s="51"/>
      <c r="O278" s="51"/>
      <c r="P278" s="51"/>
      <c r="Q278" s="51"/>
      <c r="R278" s="51"/>
      <c r="S278" s="51"/>
      <c r="T278" s="51"/>
      <c r="U278" s="51"/>
      <c r="V278" s="51"/>
      <c r="W278" s="51"/>
      <c r="X278" s="51"/>
      <c r="Y278" s="51"/>
      <c r="Z278" s="51"/>
      <c r="AA278" s="51"/>
      <c r="AB278" s="51"/>
    </row>
    <row r="279" spans="1:28" ht="9.9" customHeight="1" thickBot="1" x14ac:dyDescent="0.35">
      <c r="E279"/>
      <c r="F279" s="10"/>
      <c r="G279" s="50"/>
      <c r="H279" s="1"/>
    </row>
    <row r="280" spans="1:28" ht="27" customHeight="1" thickBot="1" x14ac:dyDescent="0.35">
      <c r="B280" s="68" t="s">
        <v>42</v>
      </c>
      <c r="C280" s="69"/>
      <c r="D280" s="66" t="s">
        <v>220</v>
      </c>
      <c r="E280" s="67"/>
      <c r="F280" s="67"/>
      <c r="G280" s="67"/>
      <c r="H280" s="8">
        <f>+H283</f>
        <v>0</v>
      </c>
      <c r="I280" s="25">
        <f xml:space="preserve"> COUNTIF(I283:I284,"Es necesario completar el precio de esta partida, introduciendo un valor en la celda en naranja")</f>
        <v>1</v>
      </c>
    </row>
    <row r="281" spans="1:28" ht="9.9" customHeight="1" thickBot="1" x14ac:dyDescent="0.35">
      <c r="E281"/>
      <c r="F281" s="10"/>
      <c r="G281" s="50"/>
      <c r="H281" s="1"/>
    </row>
    <row r="282" spans="1:28" ht="15.75" customHeight="1" thickBot="1" x14ac:dyDescent="0.35">
      <c r="B282" s="57" t="s">
        <v>1</v>
      </c>
      <c r="C282" s="58"/>
      <c r="D282" s="58"/>
      <c r="E282" s="58"/>
      <c r="F282" s="12" t="s">
        <v>13</v>
      </c>
      <c r="G282" s="2" t="s">
        <v>3</v>
      </c>
      <c r="H282" s="2" t="s">
        <v>4</v>
      </c>
      <c r="I282" s="26"/>
      <c r="J282" s="27">
        <f>ROUND(F283,2)</f>
        <v>0</v>
      </c>
    </row>
    <row r="283" spans="1:28" ht="15" thickBot="1" x14ac:dyDescent="0.35">
      <c r="B283" s="41" t="s">
        <v>214</v>
      </c>
      <c r="C283" s="3" t="s">
        <v>12</v>
      </c>
      <c r="D283" s="60" t="s">
        <v>216</v>
      </c>
      <c r="E283" s="62"/>
      <c r="F283" s="24"/>
      <c r="G283" s="3">
        <v>1</v>
      </c>
      <c r="H283" s="5">
        <f>ROUND(J282*G283,2)</f>
        <v>0</v>
      </c>
      <c r="I283" s="28" t="str">
        <f>IF(ISBLANK('Modelo de oferta económica'!F283),"Es necesario completar el precio de esta partida, introduciendo un valor en la celda en naranja","")</f>
        <v>Es necesario completar el precio de esta partida, introduciendo un valor en la celda en naranja</v>
      </c>
    </row>
    <row r="284" spans="1:28" s="53" customFormat="1" ht="16.95" customHeight="1" thickBot="1" x14ac:dyDescent="0.35">
      <c r="A284" s="51"/>
      <c r="B284" s="63" t="s">
        <v>217</v>
      </c>
      <c r="C284" s="64"/>
      <c r="D284" s="64"/>
      <c r="E284" s="64"/>
      <c r="F284" s="64"/>
      <c r="G284" s="64"/>
      <c r="H284" s="65"/>
      <c r="I284" s="51"/>
      <c r="J284" s="51"/>
      <c r="K284" s="51"/>
      <c r="L284" s="51"/>
      <c r="M284" s="51"/>
      <c r="N284" s="51"/>
      <c r="O284" s="51"/>
      <c r="P284" s="51"/>
      <c r="Q284" s="51"/>
      <c r="R284" s="51"/>
      <c r="S284" s="51"/>
      <c r="T284" s="51"/>
      <c r="U284" s="51"/>
      <c r="V284" s="51"/>
      <c r="W284" s="51"/>
      <c r="X284" s="51"/>
      <c r="Y284" s="51"/>
      <c r="Z284" s="51"/>
      <c r="AA284" s="51"/>
      <c r="AB284" s="51"/>
    </row>
    <row r="285" spans="1:28" ht="9.9" customHeight="1" thickBot="1" x14ac:dyDescent="0.35">
      <c r="D285" s="6"/>
      <c r="E285"/>
      <c r="F285" s="10"/>
      <c r="G285" s="50"/>
      <c r="H285" s="1"/>
    </row>
    <row r="286" spans="1:28" ht="27" customHeight="1" thickBot="1" x14ac:dyDescent="0.35">
      <c r="B286" s="68" t="s">
        <v>43</v>
      </c>
      <c r="C286" s="69"/>
      <c r="D286" s="66" t="s">
        <v>222</v>
      </c>
      <c r="E286" s="67"/>
      <c r="F286" s="67"/>
      <c r="G286" s="67"/>
      <c r="H286" s="8">
        <f>+H289</f>
        <v>0</v>
      </c>
      <c r="I286" s="25">
        <f xml:space="preserve"> COUNTIF(I289:I290,"Es necesario completar el precio de esta partida, introduciendo un valor en la celda en naranja")</f>
        <v>1</v>
      </c>
    </row>
    <row r="287" spans="1:28" ht="9.9" customHeight="1" thickBot="1" x14ac:dyDescent="0.35">
      <c r="E287"/>
      <c r="F287" s="10"/>
      <c r="G287" s="50"/>
      <c r="H287" s="1"/>
    </row>
    <row r="288" spans="1:28" ht="15.75" customHeight="1" thickBot="1" x14ac:dyDescent="0.35">
      <c r="B288" s="57" t="s">
        <v>1</v>
      </c>
      <c r="C288" s="58"/>
      <c r="D288" s="58"/>
      <c r="E288" s="58"/>
      <c r="F288" s="12" t="s">
        <v>13</v>
      </c>
      <c r="G288" s="2" t="s">
        <v>3</v>
      </c>
      <c r="H288" s="2" t="s">
        <v>4</v>
      </c>
      <c r="I288" s="26"/>
      <c r="J288" s="27">
        <f>ROUND(F289,2)</f>
        <v>0</v>
      </c>
    </row>
    <row r="289" spans="1:28" ht="15" thickBot="1" x14ac:dyDescent="0.35">
      <c r="B289" s="41" t="s">
        <v>215</v>
      </c>
      <c r="C289" s="3" t="s">
        <v>12</v>
      </c>
      <c r="D289" s="60" t="s">
        <v>218</v>
      </c>
      <c r="E289" s="62"/>
      <c r="F289" s="24"/>
      <c r="G289" s="3">
        <v>1</v>
      </c>
      <c r="H289" s="5">
        <f>ROUND(J288*G289,2)</f>
        <v>0</v>
      </c>
      <c r="I289" s="28" t="str">
        <f>IF(ISBLANK('Modelo de oferta económica'!F289),"Es necesario completar el precio de esta partida, introduciendo un valor en la celda en naranja","")</f>
        <v>Es necesario completar el precio de esta partida, introduciendo un valor en la celda en naranja</v>
      </c>
    </row>
    <row r="290" spans="1:28" s="53" customFormat="1" ht="16.95" customHeight="1" thickBot="1" x14ac:dyDescent="0.35">
      <c r="A290" s="51"/>
      <c r="B290" s="54" t="s">
        <v>219</v>
      </c>
      <c r="C290" s="55"/>
      <c r="D290" s="55"/>
      <c r="E290" s="55"/>
      <c r="F290" s="55"/>
      <c r="G290" s="55"/>
      <c r="H290" s="56"/>
      <c r="I290" s="51"/>
      <c r="J290" s="51"/>
      <c r="K290" s="51"/>
      <c r="L290" s="51"/>
      <c r="M290" s="51"/>
      <c r="N290" s="51"/>
      <c r="O290" s="51"/>
      <c r="P290" s="51"/>
      <c r="Q290" s="51"/>
      <c r="R290" s="51"/>
      <c r="S290" s="51"/>
      <c r="T290" s="51"/>
      <c r="U290" s="51"/>
      <c r="V290" s="51"/>
      <c r="W290" s="51"/>
      <c r="X290" s="51"/>
      <c r="Y290" s="51"/>
      <c r="Z290" s="51"/>
      <c r="AA290" s="51"/>
      <c r="AB290" s="51"/>
    </row>
    <row r="291" spans="1:28" ht="9.9" customHeight="1" x14ac:dyDescent="0.3">
      <c r="E291"/>
      <c r="F291" s="10"/>
      <c r="G291" s="50"/>
      <c r="H291" s="50"/>
    </row>
    <row r="292" spans="1:28" s="9" customFormat="1" x14ac:dyDescent="0.3">
      <c r="G292" s="49"/>
    </row>
    <row r="293" spans="1:28" s="9" customFormat="1" x14ac:dyDescent="0.3">
      <c r="G293" s="49"/>
    </row>
    <row r="294" spans="1:28" s="9" customFormat="1" x14ac:dyDescent="0.3">
      <c r="G294" s="49"/>
    </row>
    <row r="295" spans="1:28" s="9" customFormat="1" x14ac:dyDescent="0.3">
      <c r="G295" s="49"/>
    </row>
    <row r="296" spans="1:28" s="9" customFormat="1" x14ac:dyDescent="0.3">
      <c r="G296" s="49"/>
    </row>
    <row r="297" spans="1:28" s="9" customFormat="1" x14ac:dyDescent="0.3">
      <c r="G297" s="49"/>
    </row>
    <row r="298" spans="1:28" s="9" customFormat="1" x14ac:dyDescent="0.3">
      <c r="G298" s="49"/>
    </row>
    <row r="299" spans="1:28" s="9" customFormat="1" x14ac:dyDescent="0.3">
      <c r="G299" s="49"/>
    </row>
    <row r="300" spans="1:28" s="9" customFormat="1" x14ac:dyDescent="0.3">
      <c r="G300" s="49"/>
    </row>
    <row r="301" spans="1:28" s="9" customFormat="1" x14ac:dyDescent="0.3">
      <c r="G301" s="49"/>
    </row>
    <row r="302" spans="1:28" s="9" customFormat="1" x14ac:dyDescent="0.3">
      <c r="G302" s="49"/>
    </row>
    <row r="303" spans="1:28" s="9" customFormat="1" x14ac:dyDescent="0.3">
      <c r="G303" s="49"/>
    </row>
    <row r="304" spans="1:28" s="9" customFormat="1" x14ac:dyDescent="0.3">
      <c r="G304" s="49"/>
    </row>
    <row r="305" spans="7:7" s="9" customFormat="1" x14ac:dyDescent="0.3">
      <c r="G305" s="49"/>
    </row>
    <row r="306" spans="7:7" s="9" customFormat="1" x14ac:dyDescent="0.3">
      <c r="G306" s="49"/>
    </row>
    <row r="307" spans="7:7" s="9" customFormat="1" x14ac:dyDescent="0.3">
      <c r="G307" s="49"/>
    </row>
    <row r="308" spans="7:7" s="9" customFormat="1" x14ac:dyDescent="0.3">
      <c r="G308" s="49"/>
    </row>
    <row r="309" spans="7:7" s="9" customFormat="1" x14ac:dyDescent="0.3">
      <c r="G309" s="49"/>
    </row>
    <row r="310" spans="7:7" s="9" customFormat="1" x14ac:dyDescent="0.3">
      <c r="G310" s="49"/>
    </row>
    <row r="311" spans="7:7" s="9" customFormat="1" x14ac:dyDescent="0.3">
      <c r="G311" s="49"/>
    </row>
    <row r="312" spans="7:7" s="9" customFormat="1" x14ac:dyDescent="0.3">
      <c r="G312" s="49"/>
    </row>
    <row r="313" spans="7:7" s="9" customFormat="1" x14ac:dyDescent="0.3">
      <c r="G313" s="49"/>
    </row>
    <row r="314" spans="7:7" s="9" customFormat="1" x14ac:dyDescent="0.3">
      <c r="G314" s="49"/>
    </row>
    <row r="315" spans="7:7" s="9" customFormat="1" x14ac:dyDescent="0.3">
      <c r="G315" s="49"/>
    </row>
    <row r="316" spans="7:7" s="9" customFormat="1" x14ac:dyDescent="0.3">
      <c r="G316" s="49"/>
    </row>
    <row r="317" spans="7:7" s="9" customFormat="1" x14ac:dyDescent="0.3">
      <c r="G317" s="49"/>
    </row>
    <row r="318" spans="7:7" s="9" customFormat="1" x14ac:dyDescent="0.3">
      <c r="G318" s="49"/>
    </row>
    <row r="319" spans="7:7" s="9" customFormat="1" x14ac:dyDescent="0.3">
      <c r="G319" s="49"/>
    </row>
    <row r="320" spans="7:7" s="9" customFormat="1" x14ac:dyDescent="0.3">
      <c r="G320" s="49"/>
    </row>
    <row r="321" spans="7:7" s="9" customFormat="1" x14ac:dyDescent="0.3">
      <c r="G321" s="49"/>
    </row>
    <row r="322" spans="7:7" s="9" customFormat="1" x14ac:dyDescent="0.3">
      <c r="G322" s="49"/>
    </row>
    <row r="323" spans="7:7" s="9" customFormat="1" x14ac:dyDescent="0.3">
      <c r="G323" s="49"/>
    </row>
    <row r="324" spans="7:7" s="9" customFormat="1" x14ac:dyDescent="0.3">
      <c r="G324" s="49"/>
    </row>
    <row r="325" spans="7:7" s="9" customFormat="1" x14ac:dyDescent="0.3">
      <c r="G325" s="49"/>
    </row>
    <row r="326" spans="7:7" s="9" customFormat="1" x14ac:dyDescent="0.3">
      <c r="G326" s="49"/>
    </row>
    <row r="327" spans="7:7" s="9" customFormat="1" x14ac:dyDescent="0.3">
      <c r="G327" s="49"/>
    </row>
    <row r="328" spans="7:7" s="9" customFormat="1" x14ac:dyDescent="0.3">
      <c r="G328" s="49"/>
    </row>
    <row r="329" spans="7:7" s="9" customFormat="1" x14ac:dyDescent="0.3">
      <c r="G329" s="49"/>
    </row>
    <row r="330" spans="7:7" s="9" customFormat="1" x14ac:dyDescent="0.3">
      <c r="G330" s="49"/>
    </row>
    <row r="331" spans="7:7" s="9" customFormat="1" x14ac:dyDescent="0.3">
      <c r="G331" s="49"/>
    </row>
    <row r="332" spans="7:7" s="9" customFormat="1" x14ac:dyDescent="0.3">
      <c r="G332" s="49"/>
    </row>
    <row r="333" spans="7:7" s="9" customFormat="1" x14ac:dyDescent="0.3">
      <c r="G333" s="49"/>
    </row>
    <row r="334" spans="7:7" s="9" customFormat="1" x14ac:dyDescent="0.3">
      <c r="G334" s="49"/>
    </row>
    <row r="335" spans="7:7" s="9" customFormat="1" x14ac:dyDescent="0.3">
      <c r="G335" s="49"/>
    </row>
    <row r="336" spans="7:7" s="9" customFormat="1" x14ac:dyDescent="0.3">
      <c r="G336" s="49"/>
    </row>
    <row r="337" spans="7:7" s="9" customFormat="1" x14ac:dyDescent="0.3">
      <c r="G337" s="49"/>
    </row>
    <row r="338" spans="7:7" s="9" customFormat="1" x14ac:dyDescent="0.3">
      <c r="G338" s="49"/>
    </row>
    <row r="339" spans="7:7" s="9" customFormat="1" x14ac:dyDescent="0.3">
      <c r="G339" s="49"/>
    </row>
    <row r="340" spans="7:7" s="9" customFormat="1" x14ac:dyDescent="0.3">
      <c r="G340" s="49"/>
    </row>
    <row r="341" spans="7:7" s="9" customFormat="1" x14ac:dyDescent="0.3">
      <c r="G341" s="49"/>
    </row>
    <row r="342" spans="7:7" s="9" customFormat="1" x14ac:dyDescent="0.3">
      <c r="G342" s="49"/>
    </row>
    <row r="343" spans="7:7" s="9" customFormat="1" x14ac:dyDescent="0.3">
      <c r="G343" s="49"/>
    </row>
    <row r="344" spans="7:7" s="9" customFormat="1" x14ac:dyDescent="0.3">
      <c r="G344" s="49"/>
    </row>
    <row r="345" spans="7:7" s="9" customFormat="1" x14ac:dyDescent="0.3">
      <c r="G345" s="49"/>
    </row>
    <row r="346" spans="7:7" s="9" customFormat="1" x14ac:dyDescent="0.3">
      <c r="G346" s="49"/>
    </row>
    <row r="347" spans="7:7" s="9" customFormat="1" x14ac:dyDescent="0.3">
      <c r="G347" s="49"/>
    </row>
    <row r="348" spans="7:7" s="9" customFormat="1" x14ac:dyDescent="0.3">
      <c r="G348" s="49"/>
    </row>
    <row r="349" spans="7:7" s="9" customFormat="1" x14ac:dyDescent="0.3">
      <c r="G349" s="49"/>
    </row>
    <row r="350" spans="7:7" s="9" customFormat="1" x14ac:dyDescent="0.3">
      <c r="G350" s="49"/>
    </row>
    <row r="351" spans="7:7" s="9" customFormat="1" x14ac:dyDescent="0.3">
      <c r="G351" s="49"/>
    </row>
    <row r="352" spans="7:7" s="9" customFormat="1" x14ac:dyDescent="0.3">
      <c r="G352" s="49"/>
    </row>
    <row r="353" spans="7:7" s="9" customFormat="1" x14ac:dyDescent="0.3">
      <c r="G353" s="49"/>
    </row>
    <row r="354" spans="7:7" s="9" customFormat="1" x14ac:dyDescent="0.3">
      <c r="G354" s="49"/>
    </row>
    <row r="355" spans="7:7" s="9" customFormat="1" x14ac:dyDescent="0.3">
      <c r="G355" s="49"/>
    </row>
    <row r="356" spans="7:7" s="9" customFormat="1" x14ac:dyDescent="0.3">
      <c r="G356" s="49"/>
    </row>
    <row r="357" spans="7:7" s="9" customFormat="1" x14ac:dyDescent="0.3">
      <c r="G357" s="49"/>
    </row>
    <row r="358" spans="7:7" s="9" customFormat="1" x14ac:dyDescent="0.3">
      <c r="G358" s="49"/>
    </row>
    <row r="359" spans="7:7" s="9" customFormat="1" x14ac:dyDescent="0.3">
      <c r="G359" s="49"/>
    </row>
    <row r="360" spans="7:7" s="9" customFormat="1" x14ac:dyDescent="0.3">
      <c r="G360" s="49"/>
    </row>
    <row r="361" spans="7:7" s="9" customFormat="1" x14ac:dyDescent="0.3">
      <c r="G361" s="49"/>
    </row>
    <row r="362" spans="7:7" s="9" customFormat="1" x14ac:dyDescent="0.3">
      <c r="G362" s="49"/>
    </row>
    <row r="363" spans="7:7" s="9" customFormat="1" x14ac:dyDescent="0.3">
      <c r="G363" s="49"/>
    </row>
    <row r="364" spans="7:7" s="9" customFormat="1" x14ac:dyDescent="0.3">
      <c r="G364" s="49"/>
    </row>
    <row r="365" spans="7:7" s="9" customFormat="1" x14ac:dyDescent="0.3">
      <c r="G365" s="49"/>
    </row>
    <row r="366" spans="7:7" s="9" customFormat="1" x14ac:dyDescent="0.3">
      <c r="G366" s="49"/>
    </row>
    <row r="367" spans="7:7" s="9" customFormat="1" x14ac:dyDescent="0.3">
      <c r="G367" s="49"/>
    </row>
    <row r="368" spans="7:7" s="9" customFormat="1" x14ac:dyDescent="0.3">
      <c r="G368" s="49"/>
    </row>
    <row r="369" spans="7:7" s="9" customFormat="1" x14ac:dyDescent="0.3">
      <c r="G369" s="49"/>
    </row>
    <row r="370" spans="7:7" s="9" customFormat="1" x14ac:dyDescent="0.3">
      <c r="G370" s="49"/>
    </row>
    <row r="371" spans="7:7" s="9" customFormat="1" x14ac:dyDescent="0.3">
      <c r="G371" s="49"/>
    </row>
    <row r="372" spans="7:7" s="9" customFormat="1" x14ac:dyDescent="0.3">
      <c r="G372" s="49"/>
    </row>
    <row r="373" spans="7:7" s="9" customFormat="1" x14ac:dyDescent="0.3">
      <c r="G373" s="49"/>
    </row>
    <row r="374" spans="7:7" s="9" customFormat="1" x14ac:dyDescent="0.3">
      <c r="G374" s="49"/>
    </row>
    <row r="375" spans="7:7" s="9" customFormat="1" x14ac:dyDescent="0.3">
      <c r="G375" s="49"/>
    </row>
    <row r="376" spans="7:7" s="9" customFormat="1" x14ac:dyDescent="0.3">
      <c r="G376" s="49"/>
    </row>
    <row r="377" spans="7:7" s="9" customFormat="1" x14ac:dyDescent="0.3">
      <c r="G377" s="49"/>
    </row>
    <row r="378" spans="7:7" s="9" customFormat="1" x14ac:dyDescent="0.3">
      <c r="G378" s="49"/>
    </row>
    <row r="379" spans="7:7" s="9" customFormat="1" x14ac:dyDescent="0.3">
      <c r="G379" s="49"/>
    </row>
    <row r="380" spans="7:7" s="9" customFormat="1" x14ac:dyDescent="0.3">
      <c r="G380" s="49"/>
    </row>
    <row r="381" spans="7:7" s="9" customFormat="1" x14ac:dyDescent="0.3">
      <c r="G381" s="49"/>
    </row>
    <row r="382" spans="7:7" s="9" customFormat="1" x14ac:dyDescent="0.3">
      <c r="G382" s="49"/>
    </row>
    <row r="383" spans="7:7" s="9" customFormat="1" x14ac:dyDescent="0.3">
      <c r="G383" s="49"/>
    </row>
    <row r="384" spans="7:7" s="9" customFormat="1" x14ac:dyDescent="0.3">
      <c r="G384" s="49"/>
    </row>
    <row r="385" spans="7:7" s="9" customFormat="1" x14ac:dyDescent="0.3">
      <c r="G385" s="49"/>
    </row>
    <row r="386" spans="7:7" s="9" customFormat="1" x14ac:dyDescent="0.3">
      <c r="G386" s="49"/>
    </row>
    <row r="387" spans="7:7" s="9" customFormat="1" x14ac:dyDescent="0.3">
      <c r="G387" s="49"/>
    </row>
    <row r="388" spans="7:7" s="9" customFormat="1" x14ac:dyDescent="0.3">
      <c r="G388" s="49"/>
    </row>
    <row r="389" spans="7:7" s="9" customFormat="1" x14ac:dyDescent="0.3">
      <c r="G389" s="49"/>
    </row>
    <row r="390" spans="7:7" s="9" customFormat="1" x14ac:dyDescent="0.3">
      <c r="G390" s="49"/>
    </row>
    <row r="391" spans="7:7" s="9" customFormat="1" x14ac:dyDescent="0.3">
      <c r="G391" s="49"/>
    </row>
    <row r="392" spans="7:7" s="9" customFormat="1" x14ac:dyDescent="0.3">
      <c r="G392" s="49"/>
    </row>
    <row r="393" spans="7:7" s="9" customFormat="1" x14ac:dyDescent="0.3">
      <c r="G393" s="49"/>
    </row>
    <row r="394" spans="7:7" s="9" customFormat="1" x14ac:dyDescent="0.3">
      <c r="G394" s="49"/>
    </row>
    <row r="395" spans="7:7" s="9" customFormat="1" x14ac:dyDescent="0.3">
      <c r="G395" s="49"/>
    </row>
    <row r="396" spans="7:7" s="9" customFormat="1" x14ac:dyDescent="0.3">
      <c r="G396" s="49"/>
    </row>
    <row r="397" spans="7:7" s="9" customFormat="1" x14ac:dyDescent="0.3">
      <c r="G397" s="49"/>
    </row>
    <row r="398" spans="7:7" s="9" customFormat="1" x14ac:dyDescent="0.3">
      <c r="G398" s="49"/>
    </row>
    <row r="399" spans="7:7" s="9" customFormat="1" x14ac:dyDescent="0.3">
      <c r="G399" s="49"/>
    </row>
    <row r="400" spans="7:7" s="9" customFormat="1" x14ac:dyDescent="0.3">
      <c r="G400" s="49"/>
    </row>
    <row r="401" spans="7:7" s="9" customFormat="1" x14ac:dyDescent="0.3">
      <c r="G401" s="49"/>
    </row>
    <row r="402" spans="7:7" s="9" customFormat="1" x14ac:dyDescent="0.3">
      <c r="G402" s="49"/>
    </row>
    <row r="403" spans="7:7" s="9" customFormat="1" x14ac:dyDescent="0.3">
      <c r="G403" s="49"/>
    </row>
    <row r="404" spans="7:7" s="9" customFormat="1" x14ac:dyDescent="0.3">
      <c r="G404" s="49"/>
    </row>
    <row r="405" spans="7:7" s="9" customFormat="1" x14ac:dyDescent="0.3">
      <c r="G405" s="49"/>
    </row>
    <row r="406" spans="7:7" s="9" customFormat="1" x14ac:dyDescent="0.3">
      <c r="G406" s="49"/>
    </row>
    <row r="407" spans="7:7" s="9" customFormat="1" x14ac:dyDescent="0.3">
      <c r="G407" s="49"/>
    </row>
    <row r="408" spans="7:7" s="9" customFormat="1" x14ac:dyDescent="0.3">
      <c r="G408" s="49"/>
    </row>
    <row r="409" spans="7:7" s="9" customFormat="1" x14ac:dyDescent="0.3">
      <c r="G409" s="49"/>
    </row>
    <row r="410" spans="7:7" s="9" customFormat="1" x14ac:dyDescent="0.3">
      <c r="G410" s="49"/>
    </row>
    <row r="411" spans="7:7" s="9" customFormat="1" x14ac:dyDescent="0.3">
      <c r="G411" s="49"/>
    </row>
    <row r="412" spans="7:7" s="9" customFormat="1" x14ac:dyDescent="0.3">
      <c r="G412" s="49"/>
    </row>
    <row r="413" spans="7:7" s="9" customFormat="1" x14ac:dyDescent="0.3">
      <c r="G413" s="49"/>
    </row>
    <row r="414" spans="7:7" s="9" customFormat="1" x14ac:dyDescent="0.3">
      <c r="G414" s="49"/>
    </row>
    <row r="415" spans="7:7" s="9" customFormat="1" x14ac:dyDescent="0.3">
      <c r="G415" s="49"/>
    </row>
    <row r="416" spans="7:7" s="9" customFormat="1" x14ac:dyDescent="0.3">
      <c r="G416" s="49"/>
    </row>
    <row r="417" spans="7:7" s="9" customFormat="1" x14ac:dyDescent="0.3">
      <c r="G417" s="49"/>
    </row>
    <row r="418" spans="7:7" s="9" customFormat="1" x14ac:dyDescent="0.3">
      <c r="G418" s="49"/>
    </row>
    <row r="419" spans="7:7" s="9" customFormat="1" x14ac:dyDescent="0.3">
      <c r="G419" s="49"/>
    </row>
    <row r="420" spans="7:7" s="9" customFormat="1" x14ac:dyDescent="0.3">
      <c r="G420" s="49"/>
    </row>
    <row r="421" spans="7:7" s="9" customFormat="1" x14ac:dyDescent="0.3">
      <c r="G421" s="49"/>
    </row>
    <row r="422" spans="7:7" s="9" customFormat="1" x14ac:dyDescent="0.3">
      <c r="G422" s="49"/>
    </row>
    <row r="423" spans="7:7" s="9" customFormat="1" x14ac:dyDescent="0.3">
      <c r="G423" s="49"/>
    </row>
    <row r="424" spans="7:7" s="9" customFormat="1" x14ac:dyDescent="0.3">
      <c r="G424" s="49"/>
    </row>
    <row r="425" spans="7:7" s="9" customFormat="1" x14ac:dyDescent="0.3">
      <c r="G425" s="49"/>
    </row>
    <row r="426" spans="7:7" s="9" customFormat="1" x14ac:dyDescent="0.3">
      <c r="G426" s="49"/>
    </row>
    <row r="427" spans="7:7" s="9" customFormat="1" x14ac:dyDescent="0.3">
      <c r="G427" s="49"/>
    </row>
    <row r="428" spans="7:7" s="9" customFormat="1" x14ac:dyDescent="0.3">
      <c r="G428" s="49"/>
    </row>
    <row r="429" spans="7:7" s="9" customFormat="1" x14ac:dyDescent="0.3">
      <c r="G429" s="49"/>
    </row>
    <row r="430" spans="7:7" s="9" customFormat="1" x14ac:dyDescent="0.3">
      <c r="G430" s="49"/>
    </row>
    <row r="431" spans="7:7" s="9" customFormat="1" x14ac:dyDescent="0.3">
      <c r="G431" s="49"/>
    </row>
    <row r="432" spans="7:7" s="9" customFormat="1" x14ac:dyDescent="0.3">
      <c r="G432" s="49"/>
    </row>
    <row r="433" spans="7:7" s="9" customFormat="1" x14ac:dyDescent="0.3">
      <c r="G433" s="49"/>
    </row>
    <row r="434" spans="7:7" s="9" customFormat="1" x14ac:dyDescent="0.3">
      <c r="G434" s="49"/>
    </row>
    <row r="435" spans="7:7" s="9" customFormat="1" x14ac:dyDescent="0.3">
      <c r="G435" s="49"/>
    </row>
    <row r="436" spans="7:7" s="9" customFormat="1" x14ac:dyDescent="0.3">
      <c r="G436" s="49"/>
    </row>
    <row r="437" spans="7:7" s="9" customFormat="1" x14ac:dyDescent="0.3">
      <c r="G437" s="49"/>
    </row>
    <row r="438" spans="7:7" s="9" customFormat="1" x14ac:dyDescent="0.3">
      <c r="G438" s="49"/>
    </row>
    <row r="439" spans="7:7" s="9" customFormat="1" x14ac:dyDescent="0.3">
      <c r="G439" s="49"/>
    </row>
    <row r="440" spans="7:7" s="9" customFormat="1" x14ac:dyDescent="0.3">
      <c r="G440" s="49"/>
    </row>
    <row r="441" spans="7:7" s="9" customFormat="1" x14ac:dyDescent="0.3">
      <c r="G441" s="49"/>
    </row>
    <row r="442" spans="7:7" s="9" customFormat="1" x14ac:dyDescent="0.3">
      <c r="G442" s="49"/>
    </row>
    <row r="443" spans="7:7" s="9" customFormat="1" x14ac:dyDescent="0.3">
      <c r="G443" s="49"/>
    </row>
    <row r="444" spans="7:7" s="9" customFormat="1" x14ac:dyDescent="0.3">
      <c r="G444" s="49"/>
    </row>
    <row r="445" spans="7:7" s="9" customFormat="1" x14ac:dyDescent="0.3">
      <c r="G445" s="49"/>
    </row>
    <row r="446" spans="7:7" s="9" customFormat="1" x14ac:dyDescent="0.3">
      <c r="G446" s="49"/>
    </row>
    <row r="447" spans="7:7" s="9" customFormat="1" x14ac:dyDescent="0.3">
      <c r="G447" s="49"/>
    </row>
    <row r="448" spans="7:7" s="9" customFormat="1" x14ac:dyDescent="0.3">
      <c r="G448" s="49"/>
    </row>
    <row r="449" spans="7:7" s="9" customFormat="1" x14ac:dyDescent="0.3">
      <c r="G449" s="49"/>
    </row>
    <row r="450" spans="7:7" s="9" customFormat="1" x14ac:dyDescent="0.3">
      <c r="G450" s="49"/>
    </row>
    <row r="451" spans="7:7" s="9" customFormat="1" x14ac:dyDescent="0.3">
      <c r="G451" s="49"/>
    </row>
    <row r="452" spans="7:7" s="9" customFormat="1" x14ac:dyDescent="0.3">
      <c r="G452" s="49"/>
    </row>
    <row r="453" spans="7:7" s="9" customFormat="1" x14ac:dyDescent="0.3">
      <c r="G453" s="49"/>
    </row>
    <row r="454" spans="7:7" s="9" customFormat="1" x14ac:dyDescent="0.3">
      <c r="G454" s="49"/>
    </row>
    <row r="455" spans="7:7" s="9" customFormat="1" x14ac:dyDescent="0.3">
      <c r="G455" s="49"/>
    </row>
    <row r="456" spans="7:7" s="9" customFormat="1" x14ac:dyDescent="0.3">
      <c r="G456" s="49"/>
    </row>
    <row r="457" spans="7:7" s="9" customFormat="1" x14ac:dyDescent="0.3">
      <c r="G457" s="49"/>
    </row>
    <row r="458" spans="7:7" s="9" customFormat="1" x14ac:dyDescent="0.3">
      <c r="G458" s="49"/>
    </row>
    <row r="459" spans="7:7" s="9" customFormat="1" x14ac:dyDescent="0.3">
      <c r="G459" s="49"/>
    </row>
    <row r="460" spans="7:7" s="9" customFormat="1" x14ac:dyDescent="0.3">
      <c r="G460" s="49"/>
    </row>
    <row r="461" spans="7:7" s="9" customFormat="1" x14ac:dyDescent="0.3">
      <c r="G461" s="49"/>
    </row>
    <row r="462" spans="7:7" s="9" customFormat="1" x14ac:dyDescent="0.3">
      <c r="G462" s="49"/>
    </row>
    <row r="463" spans="7:7" s="9" customFormat="1" x14ac:dyDescent="0.3">
      <c r="G463" s="49"/>
    </row>
    <row r="464" spans="7:7" s="9" customFormat="1" x14ac:dyDescent="0.3">
      <c r="G464" s="49"/>
    </row>
    <row r="465" spans="7:7" s="9" customFormat="1" x14ac:dyDescent="0.3">
      <c r="G465" s="49"/>
    </row>
    <row r="466" spans="7:7" s="9" customFormat="1" x14ac:dyDescent="0.3">
      <c r="G466" s="49"/>
    </row>
    <row r="467" spans="7:7" s="9" customFormat="1" x14ac:dyDescent="0.3">
      <c r="G467" s="49"/>
    </row>
    <row r="468" spans="7:7" s="9" customFormat="1" x14ac:dyDescent="0.3">
      <c r="G468" s="49"/>
    </row>
    <row r="469" spans="7:7" s="9" customFormat="1" x14ac:dyDescent="0.3">
      <c r="G469" s="49"/>
    </row>
    <row r="470" spans="7:7" s="9" customFormat="1" x14ac:dyDescent="0.3">
      <c r="G470" s="49"/>
    </row>
    <row r="471" spans="7:7" s="9" customFormat="1" x14ac:dyDescent="0.3">
      <c r="G471" s="49"/>
    </row>
    <row r="472" spans="7:7" s="9" customFormat="1" x14ac:dyDescent="0.3">
      <c r="G472" s="49"/>
    </row>
    <row r="473" spans="7:7" s="9" customFormat="1" x14ac:dyDescent="0.3">
      <c r="G473" s="49"/>
    </row>
    <row r="474" spans="7:7" s="9" customFormat="1" x14ac:dyDescent="0.3">
      <c r="G474" s="49"/>
    </row>
    <row r="475" spans="7:7" s="9" customFormat="1" x14ac:dyDescent="0.3">
      <c r="G475" s="49"/>
    </row>
    <row r="476" spans="7:7" s="9" customFormat="1" x14ac:dyDescent="0.3">
      <c r="G476" s="49"/>
    </row>
    <row r="477" spans="7:7" s="9" customFormat="1" x14ac:dyDescent="0.3">
      <c r="G477" s="49"/>
    </row>
    <row r="478" spans="7:7" s="9" customFormat="1" x14ac:dyDescent="0.3">
      <c r="G478" s="49"/>
    </row>
    <row r="479" spans="7:7" s="9" customFormat="1" x14ac:dyDescent="0.3">
      <c r="G479" s="49"/>
    </row>
    <row r="480" spans="7:7" s="9" customFormat="1" x14ac:dyDescent="0.3">
      <c r="G480" s="49"/>
    </row>
    <row r="481" spans="7:7" s="9" customFormat="1" x14ac:dyDescent="0.3">
      <c r="G481" s="49"/>
    </row>
    <row r="482" spans="7:7" s="9" customFormat="1" x14ac:dyDescent="0.3">
      <c r="G482" s="49"/>
    </row>
    <row r="483" spans="7:7" s="9" customFormat="1" x14ac:dyDescent="0.3">
      <c r="G483" s="49"/>
    </row>
    <row r="484" spans="7:7" s="9" customFormat="1" x14ac:dyDescent="0.3">
      <c r="G484" s="49"/>
    </row>
    <row r="485" spans="7:7" s="9" customFormat="1" x14ac:dyDescent="0.3">
      <c r="G485" s="49"/>
    </row>
    <row r="486" spans="7:7" s="9" customFormat="1" x14ac:dyDescent="0.3">
      <c r="G486" s="49"/>
    </row>
    <row r="487" spans="7:7" s="9" customFormat="1" x14ac:dyDescent="0.3">
      <c r="G487" s="49"/>
    </row>
    <row r="488" spans="7:7" s="9" customFormat="1" x14ac:dyDescent="0.3">
      <c r="G488" s="49"/>
    </row>
    <row r="489" spans="7:7" s="9" customFormat="1" x14ac:dyDescent="0.3">
      <c r="G489" s="49"/>
    </row>
    <row r="490" spans="7:7" s="9" customFormat="1" x14ac:dyDescent="0.3">
      <c r="G490" s="49"/>
    </row>
    <row r="491" spans="7:7" s="9" customFormat="1" x14ac:dyDescent="0.3">
      <c r="G491" s="49"/>
    </row>
    <row r="492" spans="7:7" s="9" customFormat="1" x14ac:dyDescent="0.3">
      <c r="G492" s="49"/>
    </row>
    <row r="493" spans="7:7" s="9" customFormat="1" x14ac:dyDescent="0.3">
      <c r="G493" s="49"/>
    </row>
    <row r="494" spans="7:7" s="9" customFormat="1" x14ac:dyDescent="0.3">
      <c r="G494" s="49"/>
    </row>
    <row r="495" spans="7:7" s="9" customFormat="1" x14ac:dyDescent="0.3">
      <c r="G495" s="49"/>
    </row>
    <row r="496" spans="7:7" s="9" customFormat="1" x14ac:dyDescent="0.3">
      <c r="G496" s="49"/>
    </row>
    <row r="497" spans="7:7" s="9" customFormat="1" x14ac:dyDescent="0.3">
      <c r="G497" s="49"/>
    </row>
    <row r="498" spans="7:7" s="9" customFormat="1" x14ac:dyDescent="0.3">
      <c r="G498" s="49"/>
    </row>
    <row r="499" spans="7:7" s="9" customFormat="1" x14ac:dyDescent="0.3">
      <c r="G499" s="49"/>
    </row>
    <row r="500" spans="7:7" s="9" customFormat="1" x14ac:dyDescent="0.3">
      <c r="G500" s="49"/>
    </row>
    <row r="501" spans="7:7" s="9" customFormat="1" x14ac:dyDescent="0.3">
      <c r="G501" s="49"/>
    </row>
    <row r="502" spans="7:7" s="9" customFormat="1" x14ac:dyDescent="0.3">
      <c r="G502" s="49"/>
    </row>
    <row r="503" spans="7:7" s="9" customFormat="1" x14ac:dyDescent="0.3">
      <c r="G503" s="49"/>
    </row>
    <row r="504" spans="7:7" s="9" customFormat="1" x14ac:dyDescent="0.3">
      <c r="G504" s="49"/>
    </row>
    <row r="505" spans="7:7" s="9" customFormat="1" x14ac:dyDescent="0.3">
      <c r="G505" s="49"/>
    </row>
    <row r="506" spans="7:7" s="9" customFormat="1" x14ac:dyDescent="0.3">
      <c r="G506" s="49"/>
    </row>
    <row r="507" spans="7:7" s="9" customFormat="1" x14ac:dyDescent="0.3">
      <c r="G507" s="49"/>
    </row>
    <row r="508" spans="7:7" s="9" customFormat="1" x14ac:dyDescent="0.3">
      <c r="G508" s="49"/>
    </row>
    <row r="509" spans="7:7" s="9" customFormat="1" x14ac:dyDescent="0.3">
      <c r="G509" s="49"/>
    </row>
    <row r="510" spans="7:7" s="9" customFormat="1" x14ac:dyDescent="0.3">
      <c r="G510" s="49"/>
    </row>
    <row r="511" spans="7:7" s="9" customFormat="1" x14ac:dyDescent="0.3">
      <c r="G511" s="49"/>
    </row>
    <row r="512" spans="7:7" s="9" customFormat="1" x14ac:dyDescent="0.3">
      <c r="G512" s="49"/>
    </row>
    <row r="513" spans="7:7" s="9" customFormat="1" x14ac:dyDescent="0.3">
      <c r="G513" s="49"/>
    </row>
    <row r="514" spans="7:7" s="9" customFormat="1" x14ac:dyDescent="0.3">
      <c r="G514" s="49"/>
    </row>
    <row r="515" spans="7:7" s="9" customFormat="1" x14ac:dyDescent="0.3">
      <c r="G515" s="49"/>
    </row>
    <row r="516" spans="7:7" s="9" customFormat="1" x14ac:dyDescent="0.3">
      <c r="G516" s="49"/>
    </row>
    <row r="517" spans="7:7" s="9" customFormat="1" x14ac:dyDescent="0.3">
      <c r="G517" s="49"/>
    </row>
    <row r="518" spans="7:7" s="9" customFormat="1" x14ac:dyDescent="0.3">
      <c r="G518" s="49"/>
    </row>
    <row r="519" spans="7:7" s="9" customFormat="1" x14ac:dyDescent="0.3">
      <c r="G519" s="49"/>
    </row>
    <row r="520" spans="7:7" s="9" customFormat="1" x14ac:dyDescent="0.3">
      <c r="G520" s="49"/>
    </row>
    <row r="521" spans="7:7" s="9" customFormat="1" x14ac:dyDescent="0.3">
      <c r="G521" s="49"/>
    </row>
    <row r="522" spans="7:7" s="9" customFormat="1" x14ac:dyDescent="0.3">
      <c r="G522" s="49"/>
    </row>
    <row r="523" spans="7:7" s="9" customFormat="1" x14ac:dyDescent="0.3">
      <c r="G523" s="49"/>
    </row>
    <row r="524" spans="7:7" s="9" customFormat="1" x14ac:dyDescent="0.3">
      <c r="G524" s="49"/>
    </row>
    <row r="525" spans="7:7" s="9" customFormat="1" x14ac:dyDescent="0.3">
      <c r="G525" s="49"/>
    </row>
    <row r="526" spans="7:7" s="9" customFormat="1" x14ac:dyDescent="0.3">
      <c r="G526" s="49"/>
    </row>
    <row r="527" spans="7:7" s="9" customFormat="1" x14ac:dyDescent="0.3">
      <c r="G527" s="49"/>
    </row>
    <row r="528" spans="7:7" s="9" customFormat="1" x14ac:dyDescent="0.3">
      <c r="G528" s="49"/>
    </row>
    <row r="529" spans="7:7" s="9" customFormat="1" x14ac:dyDescent="0.3">
      <c r="G529" s="49"/>
    </row>
    <row r="530" spans="7:7" s="9" customFormat="1" x14ac:dyDescent="0.3">
      <c r="G530" s="49"/>
    </row>
    <row r="531" spans="7:7" s="9" customFormat="1" x14ac:dyDescent="0.3">
      <c r="G531" s="49"/>
    </row>
    <row r="532" spans="7:7" s="9" customFormat="1" x14ac:dyDescent="0.3">
      <c r="G532" s="49"/>
    </row>
    <row r="533" spans="7:7" s="9" customFormat="1" x14ac:dyDescent="0.3">
      <c r="G533" s="49"/>
    </row>
    <row r="534" spans="7:7" s="9" customFormat="1" x14ac:dyDescent="0.3">
      <c r="G534" s="49"/>
    </row>
    <row r="535" spans="7:7" s="9" customFormat="1" x14ac:dyDescent="0.3">
      <c r="G535" s="49"/>
    </row>
    <row r="536" spans="7:7" s="9" customFormat="1" x14ac:dyDescent="0.3">
      <c r="G536" s="49"/>
    </row>
    <row r="537" spans="7:7" s="9" customFormat="1" x14ac:dyDescent="0.3">
      <c r="G537" s="49"/>
    </row>
    <row r="538" spans="7:7" s="9" customFormat="1" x14ac:dyDescent="0.3">
      <c r="G538" s="49"/>
    </row>
    <row r="539" spans="7:7" s="9" customFormat="1" x14ac:dyDescent="0.3">
      <c r="G539" s="49"/>
    </row>
    <row r="540" spans="7:7" s="9" customFormat="1" x14ac:dyDescent="0.3">
      <c r="G540" s="49"/>
    </row>
    <row r="541" spans="7:7" s="9" customFormat="1" x14ac:dyDescent="0.3">
      <c r="G541" s="49"/>
    </row>
    <row r="542" spans="7:7" s="9" customFormat="1" x14ac:dyDescent="0.3">
      <c r="G542" s="49"/>
    </row>
    <row r="543" spans="7:7" s="9" customFormat="1" x14ac:dyDescent="0.3">
      <c r="G543" s="49"/>
    </row>
    <row r="544" spans="7:7" s="9" customFormat="1" x14ac:dyDescent="0.3">
      <c r="G544" s="49"/>
    </row>
    <row r="545" spans="7:7" s="9" customFormat="1" x14ac:dyDescent="0.3">
      <c r="G545" s="49"/>
    </row>
    <row r="546" spans="7:7" s="9" customFormat="1" x14ac:dyDescent="0.3">
      <c r="G546" s="49"/>
    </row>
    <row r="547" spans="7:7" s="9" customFormat="1" x14ac:dyDescent="0.3">
      <c r="G547" s="49"/>
    </row>
    <row r="548" spans="7:7" s="9" customFormat="1" x14ac:dyDescent="0.3">
      <c r="G548" s="49"/>
    </row>
    <row r="549" spans="7:7" s="9" customFormat="1" x14ac:dyDescent="0.3">
      <c r="G549" s="49"/>
    </row>
    <row r="550" spans="7:7" s="9" customFormat="1" x14ac:dyDescent="0.3">
      <c r="G550" s="49"/>
    </row>
    <row r="551" spans="7:7" s="9" customFormat="1" x14ac:dyDescent="0.3">
      <c r="G551" s="49"/>
    </row>
    <row r="552" spans="7:7" s="9" customFormat="1" x14ac:dyDescent="0.3">
      <c r="G552" s="49"/>
    </row>
    <row r="553" spans="7:7" s="9" customFormat="1" x14ac:dyDescent="0.3">
      <c r="G553" s="49"/>
    </row>
    <row r="554" spans="7:7" s="9" customFormat="1" x14ac:dyDescent="0.3">
      <c r="G554" s="49"/>
    </row>
    <row r="555" spans="7:7" s="9" customFormat="1" x14ac:dyDescent="0.3">
      <c r="G555" s="49"/>
    </row>
    <row r="556" spans="7:7" s="9" customFormat="1" x14ac:dyDescent="0.3">
      <c r="G556" s="49"/>
    </row>
    <row r="557" spans="7:7" s="9" customFormat="1" x14ac:dyDescent="0.3">
      <c r="G557" s="49"/>
    </row>
    <row r="558" spans="7:7" s="9" customFormat="1" x14ac:dyDescent="0.3">
      <c r="G558" s="49"/>
    </row>
    <row r="559" spans="7:7" s="9" customFormat="1" x14ac:dyDescent="0.3">
      <c r="G559" s="49"/>
    </row>
    <row r="560" spans="7:7" s="9" customFormat="1" x14ac:dyDescent="0.3">
      <c r="G560" s="49"/>
    </row>
    <row r="561" spans="7:7" s="9" customFormat="1" x14ac:dyDescent="0.3">
      <c r="G561" s="49"/>
    </row>
    <row r="562" spans="7:7" s="9" customFormat="1" x14ac:dyDescent="0.3">
      <c r="G562" s="49"/>
    </row>
    <row r="563" spans="7:7" s="9" customFormat="1" x14ac:dyDescent="0.3">
      <c r="G563" s="49"/>
    </row>
    <row r="564" spans="7:7" s="9" customFormat="1" x14ac:dyDescent="0.3">
      <c r="G564" s="49"/>
    </row>
    <row r="565" spans="7:7" s="9" customFormat="1" x14ac:dyDescent="0.3">
      <c r="G565" s="49"/>
    </row>
    <row r="566" spans="7:7" s="9" customFormat="1" x14ac:dyDescent="0.3">
      <c r="G566" s="49"/>
    </row>
    <row r="567" spans="7:7" s="9" customFormat="1" x14ac:dyDescent="0.3">
      <c r="G567" s="49"/>
    </row>
    <row r="568" spans="7:7" s="9" customFormat="1" x14ac:dyDescent="0.3">
      <c r="G568" s="49"/>
    </row>
    <row r="569" spans="7:7" s="9" customFormat="1" x14ac:dyDescent="0.3">
      <c r="G569" s="49"/>
    </row>
    <row r="570" spans="7:7" s="9" customFormat="1" x14ac:dyDescent="0.3">
      <c r="G570" s="49"/>
    </row>
    <row r="571" spans="7:7" s="9" customFormat="1" x14ac:dyDescent="0.3">
      <c r="G571" s="49"/>
    </row>
    <row r="572" spans="7:7" s="9" customFormat="1" x14ac:dyDescent="0.3">
      <c r="G572" s="49"/>
    </row>
    <row r="573" spans="7:7" s="9" customFormat="1" x14ac:dyDescent="0.3">
      <c r="G573" s="49"/>
    </row>
    <row r="574" spans="7:7" s="9" customFormat="1" x14ac:dyDescent="0.3">
      <c r="G574" s="49"/>
    </row>
    <row r="575" spans="7:7" s="9" customFormat="1" x14ac:dyDescent="0.3">
      <c r="G575" s="49"/>
    </row>
    <row r="576" spans="7:7" s="9" customFormat="1" x14ac:dyDescent="0.3">
      <c r="G576" s="49"/>
    </row>
    <row r="577" spans="7:7" s="9" customFormat="1" x14ac:dyDescent="0.3">
      <c r="G577" s="49"/>
    </row>
    <row r="578" spans="7:7" s="9" customFormat="1" x14ac:dyDescent="0.3">
      <c r="G578" s="49"/>
    </row>
    <row r="579" spans="7:7" s="9" customFormat="1" x14ac:dyDescent="0.3">
      <c r="G579" s="49"/>
    </row>
    <row r="580" spans="7:7" s="9" customFormat="1" x14ac:dyDescent="0.3">
      <c r="G580" s="49"/>
    </row>
    <row r="581" spans="7:7" s="9" customFormat="1" x14ac:dyDescent="0.3">
      <c r="G581" s="49"/>
    </row>
    <row r="582" spans="7:7" s="9" customFormat="1" x14ac:dyDescent="0.3">
      <c r="G582" s="49"/>
    </row>
    <row r="583" spans="7:7" s="9" customFormat="1" x14ac:dyDescent="0.3">
      <c r="G583" s="49"/>
    </row>
    <row r="584" spans="7:7" s="9" customFormat="1" x14ac:dyDescent="0.3">
      <c r="G584" s="49"/>
    </row>
    <row r="585" spans="7:7" s="9" customFormat="1" x14ac:dyDescent="0.3">
      <c r="G585" s="49"/>
    </row>
    <row r="586" spans="7:7" s="9" customFormat="1" x14ac:dyDescent="0.3">
      <c r="G586" s="49"/>
    </row>
    <row r="587" spans="7:7" s="9" customFormat="1" x14ac:dyDescent="0.3">
      <c r="G587" s="49"/>
    </row>
    <row r="588" spans="7:7" s="9" customFormat="1" x14ac:dyDescent="0.3">
      <c r="G588" s="49"/>
    </row>
    <row r="589" spans="7:7" s="9" customFormat="1" x14ac:dyDescent="0.3">
      <c r="G589" s="49"/>
    </row>
    <row r="590" spans="7:7" s="9" customFormat="1" x14ac:dyDescent="0.3">
      <c r="G590" s="49"/>
    </row>
    <row r="591" spans="7:7" s="9" customFormat="1" x14ac:dyDescent="0.3">
      <c r="G591" s="49"/>
    </row>
    <row r="592" spans="7:7" s="9" customFormat="1" x14ac:dyDescent="0.3">
      <c r="G592" s="49"/>
    </row>
    <row r="593" spans="7:7" s="9" customFormat="1" x14ac:dyDescent="0.3">
      <c r="G593" s="49"/>
    </row>
    <row r="594" spans="7:7" s="9" customFormat="1" x14ac:dyDescent="0.3">
      <c r="G594" s="49"/>
    </row>
    <row r="595" spans="7:7" s="9" customFormat="1" x14ac:dyDescent="0.3">
      <c r="G595" s="49"/>
    </row>
    <row r="596" spans="7:7" s="9" customFormat="1" x14ac:dyDescent="0.3">
      <c r="G596" s="49"/>
    </row>
    <row r="597" spans="7:7" s="9" customFormat="1" x14ac:dyDescent="0.3">
      <c r="G597" s="49"/>
    </row>
    <row r="598" spans="7:7" s="9" customFormat="1" x14ac:dyDescent="0.3">
      <c r="G598" s="49"/>
    </row>
    <row r="599" spans="7:7" s="9" customFormat="1" x14ac:dyDescent="0.3">
      <c r="G599" s="49"/>
    </row>
    <row r="600" spans="7:7" s="9" customFormat="1" x14ac:dyDescent="0.3">
      <c r="G600" s="49"/>
    </row>
    <row r="601" spans="7:7" s="9" customFormat="1" x14ac:dyDescent="0.3">
      <c r="G601" s="49"/>
    </row>
    <row r="602" spans="7:7" s="9" customFormat="1" x14ac:dyDescent="0.3">
      <c r="G602" s="49"/>
    </row>
    <row r="603" spans="7:7" s="9" customFormat="1" x14ac:dyDescent="0.3">
      <c r="G603" s="49"/>
    </row>
    <row r="604" spans="7:7" s="9" customFormat="1" x14ac:dyDescent="0.3">
      <c r="G604" s="49"/>
    </row>
    <row r="605" spans="7:7" s="9" customFormat="1" x14ac:dyDescent="0.3">
      <c r="G605" s="49"/>
    </row>
    <row r="606" spans="7:7" s="9" customFormat="1" x14ac:dyDescent="0.3">
      <c r="G606" s="49"/>
    </row>
    <row r="607" spans="7:7" s="9" customFormat="1" x14ac:dyDescent="0.3">
      <c r="G607" s="49"/>
    </row>
    <row r="608" spans="7:7" s="9" customFormat="1" x14ac:dyDescent="0.3">
      <c r="G608" s="49"/>
    </row>
    <row r="609" spans="7:7" s="9" customFormat="1" x14ac:dyDescent="0.3">
      <c r="G609" s="49"/>
    </row>
    <row r="610" spans="7:7" s="9" customFormat="1" x14ac:dyDescent="0.3">
      <c r="G610" s="49"/>
    </row>
    <row r="611" spans="7:7" s="9" customFormat="1" x14ac:dyDescent="0.3">
      <c r="G611" s="49"/>
    </row>
    <row r="612" spans="7:7" s="9" customFormat="1" x14ac:dyDescent="0.3">
      <c r="G612" s="49"/>
    </row>
    <row r="613" spans="7:7" s="9" customFormat="1" x14ac:dyDescent="0.3">
      <c r="G613" s="49"/>
    </row>
    <row r="614" spans="7:7" s="9" customFormat="1" x14ac:dyDescent="0.3">
      <c r="G614" s="49"/>
    </row>
    <row r="615" spans="7:7" s="9" customFormat="1" x14ac:dyDescent="0.3">
      <c r="G615" s="49"/>
    </row>
    <row r="616" spans="7:7" s="9" customFormat="1" x14ac:dyDescent="0.3">
      <c r="G616" s="49"/>
    </row>
    <row r="617" spans="7:7" s="9" customFormat="1" x14ac:dyDescent="0.3">
      <c r="G617" s="49"/>
    </row>
    <row r="618" spans="7:7" s="9" customFormat="1" x14ac:dyDescent="0.3">
      <c r="G618" s="49"/>
    </row>
    <row r="619" spans="7:7" s="9" customFormat="1" x14ac:dyDescent="0.3">
      <c r="G619" s="49"/>
    </row>
    <row r="620" spans="7:7" s="9" customFormat="1" x14ac:dyDescent="0.3">
      <c r="G620" s="49"/>
    </row>
    <row r="621" spans="7:7" s="9" customFormat="1" x14ac:dyDescent="0.3">
      <c r="G621" s="49"/>
    </row>
    <row r="622" spans="7:7" s="9" customFormat="1" x14ac:dyDescent="0.3">
      <c r="G622" s="49"/>
    </row>
    <row r="623" spans="7:7" s="9" customFormat="1" x14ac:dyDescent="0.3">
      <c r="G623" s="49"/>
    </row>
    <row r="624" spans="7:7" s="9" customFormat="1" x14ac:dyDescent="0.3">
      <c r="G624" s="49"/>
    </row>
    <row r="625" spans="7:7" s="9" customFormat="1" x14ac:dyDescent="0.3">
      <c r="G625" s="49"/>
    </row>
    <row r="626" spans="7:7" s="9" customFormat="1" x14ac:dyDescent="0.3">
      <c r="G626" s="49"/>
    </row>
    <row r="627" spans="7:7" s="9" customFormat="1" x14ac:dyDescent="0.3">
      <c r="G627" s="49"/>
    </row>
    <row r="628" spans="7:7" s="9" customFormat="1" x14ac:dyDescent="0.3">
      <c r="G628" s="49"/>
    </row>
    <row r="629" spans="7:7" s="9" customFormat="1" x14ac:dyDescent="0.3">
      <c r="G629" s="49"/>
    </row>
    <row r="630" spans="7:7" s="9" customFormat="1" x14ac:dyDescent="0.3">
      <c r="G630" s="49"/>
    </row>
    <row r="631" spans="7:7" s="9" customFormat="1" x14ac:dyDescent="0.3">
      <c r="G631" s="49"/>
    </row>
    <row r="632" spans="7:7" s="9" customFormat="1" x14ac:dyDescent="0.3">
      <c r="G632" s="49"/>
    </row>
    <row r="633" spans="7:7" s="9" customFormat="1" x14ac:dyDescent="0.3">
      <c r="G633" s="49"/>
    </row>
    <row r="634" spans="7:7" s="9" customFormat="1" x14ac:dyDescent="0.3">
      <c r="G634" s="49"/>
    </row>
    <row r="635" spans="7:7" s="9" customFormat="1" x14ac:dyDescent="0.3">
      <c r="G635" s="49"/>
    </row>
    <row r="636" spans="7:7" s="9" customFormat="1" x14ac:dyDescent="0.3">
      <c r="G636" s="49"/>
    </row>
    <row r="637" spans="7:7" s="9" customFormat="1" x14ac:dyDescent="0.3">
      <c r="G637" s="49"/>
    </row>
    <row r="638" spans="7:7" s="9" customFormat="1" x14ac:dyDescent="0.3">
      <c r="G638" s="49"/>
    </row>
    <row r="639" spans="7:7" s="9" customFormat="1" x14ac:dyDescent="0.3">
      <c r="G639" s="49"/>
    </row>
    <row r="640" spans="7:7" s="9" customFormat="1" x14ac:dyDescent="0.3">
      <c r="G640" s="49"/>
    </row>
    <row r="641" spans="7:7" s="9" customFormat="1" x14ac:dyDescent="0.3">
      <c r="G641" s="49"/>
    </row>
    <row r="642" spans="7:7" s="9" customFormat="1" x14ac:dyDescent="0.3">
      <c r="G642" s="49"/>
    </row>
    <row r="643" spans="7:7" s="9" customFormat="1" x14ac:dyDescent="0.3">
      <c r="G643" s="49"/>
    </row>
    <row r="644" spans="7:7" s="9" customFormat="1" x14ac:dyDescent="0.3">
      <c r="G644" s="49"/>
    </row>
    <row r="645" spans="7:7" s="9" customFormat="1" x14ac:dyDescent="0.3">
      <c r="G645" s="49"/>
    </row>
    <row r="646" spans="7:7" s="9" customFormat="1" x14ac:dyDescent="0.3">
      <c r="G646" s="49"/>
    </row>
    <row r="647" spans="7:7" s="9" customFormat="1" x14ac:dyDescent="0.3">
      <c r="G647" s="49"/>
    </row>
    <row r="648" spans="7:7" s="9" customFormat="1" x14ac:dyDescent="0.3">
      <c r="G648" s="49"/>
    </row>
    <row r="649" spans="7:7" s="9" customFormat="1" x14ac:dyDescent="0.3">
      <c r="G649" s="49"/>
    </row>
    <row r="650" spans="7:7" s="9" customFormat="1" x14ac:dyDescent="0.3">
      <c r="G650" s="49"/>
    </row>
    <row r="651" spans="7:7" s="9" customFormat="1" x14ac:dyDescent="0.3">
      <c r="G651" s="49"/>
    </row>
    <row r="652" spans="7:7" s="9" customFormat="1" x14ac:dyDescent="0.3">
      <c r="G652" s="49"/>
    </row>
    <row r="653" spans="7:7" s="9" customFormat="1" x14ac:dyDescent="0.3">
      <c r="G653" s="49"/>
    </row>
    <row r="654" spans="7:7" s="9" customFormat="1" x14ac:dyDescent="0.3">
      <c r="G654" s="49"/>
    </row>
    <row r="655" spans="7:7" s="9" customFormat="1" x14ac:dyDescent="0.3">
      <c r="G655" s="49"/>
    </row>
    <row r="656" spans="7:7" s="9" customFormat="1" x14ac:dyDescent="0.3">
      <c r="G656" s="49"/>
    </row>
    <row r="657" spans="7:7" s="9" customFormat="1" x14ac:dyDescent="0.3">
      <c r="G657" s="49"/>
    </row>
    <row r="658" spans="7:7" s="9" customFormat="1" x14ac:dyDescent="0.3">
      <c r="G658" s="49"/>
    </row>
    <row r="659" spans="7:7" s="9" customFormat="1" x14ac:dyDescent="0.3">
      <c r="G659" s="49"/>
    </row>
    <row r="660" spans="7:7" s="9" customFormat="1" x14ac:dyDescent="0.3">
      <c r="G660" s="49"/>
    </row>
    <row r="661" spans="7:7" s="9" customFormat="1" x14ac:dyDescent="0.3">
      <c r="G661" s="49"/>
    </row>
    <row r="662" spans="7:7" s="9" customFormat="1" x14ac:dyDescent="0.3">
      <c r="G662" s="49"/>
    </row>
    <row r="663" spans="7:7" s="9" customFormat="1" x14ac:dyDescent="0.3">
      <c r="G663" s="49"/>
    </row>
    <row r="664" spans="7:7" s="9" customFormat="1" x14ac:dyDescent="0.3">
      <c r="G664" s="49"/>
    </row>
    <row r="665" spans="7:7" s="9" customFormat="1" x14ac:dyDescent="0.3">
      <c r="G665" s="49"/>
    </row>
    <row r="666" spans="7:7" s="9" customFormat="1" x14ac:dyDescent="0.3">
      <c r="G666" s="49"/>
    </row>
    <row r="667" spans="7:7" s="9" customFormat="1" x14ac:dyDescent="0.3">
      <c r="G667" s="49"/>
    </row>
    <row r="668" spans="7:7" s="9" customFormat="1" x14ac:dyDescent="0.3">
      <c r="G668" s="49"/>
    </row>
    <row r="669" spans="7:7" s="9" customFormat="1" x14ac:dyDescent="0.3">
      <c r="G669" s="49"/>
    </row>
    <row r="670" spans="7:7" s="9" customFormat="1" x14ac:dyDescent="0.3">
      <c r="G670" s="49"/>
    </row>
    <row r="671" spans="7:7" s="9" customFormat="1" x14ac:dyDescent="0.3">
      <c r="G671" s="49"/>
    </row>
    <row r="672" spans="7:7" s="9" customFormat="1" x14ac:dyDescent="0.3">
      <c r="G672" s="49"/>
    </row>
    <row r="673" spans="7:7" s="9" customFormat="1" x14ac:dyDescent="0.3">
      <c r="G673" s="49"/>
    </row>
    <row r="674" spans="7:7" s="9" customFormat="1" x14ac:dyDescent="0.3">
      <c r="G674" s="49"/>
    </row>
    <row r="675" spans="7:7" s="9" customFormat="1" x14ac:dyDescent="0.3">
      <c r="G675" s="49"/>
    </row>
    <row r="676" spans="7:7" s="9" customFormat="1" x14ac:dyDescent="0.3">
      <c r="G676" s="49"/>
    </row>
    <row r="677" spans="7:7" s="9" customFormat="1" x14ac:dyDescent="0.3">
      <c r="G677" s="49"/>
    </row>
    <row r="678" spans="7:7" s="9" customFormat="1" x14ac:dyDescent="0.3">
      <c r="G678" s="49"/>
    </row>
    <row r="679" spans="7:7" s="9" customFormat="1" x14ac:dyDescent="0.3">
      <c r="G679" s="49"/>
    </row>
    <row r="680" spans="7:7" s="9" customFormat="1" x14ac:dyDescent="0.3">
      <c r="G680" s="49"/>
    </row>
    <row r="681" spans="7:7" s="9" customFormat="1" x14ac:dyDescent="0.3">
      <c r="G681" s="49"/>
    </row>
    <row r="682" spans="7:7" s="9" customFormat="1" x14ac:dyDescent="0.3">
      <c r="G682" s="49"/>
    </row>
    <row r="683" spans="7:7" s="9" customFormat="1" x14ac:dyDescent="0.3">
      <c r="G683" s="49"/>
    </row>
    <row r="684" spans="7:7" s="9" customFormat="1" x14ac:dyDescent="0.3">
      <c r="G684" s="49"/>
    </row>
    <row r="685" spans="7:7" s="9" customFormat="1" x14ac:dyDescent="0.3">
      <c r="G685" s="49"/>
    </row>
    <row r="686" spans="7:7" s="9" customFormat="1" x14ac:dyDescent="0.3">
      <c r="G686" s="49"/>
    </row>
    <row r="687" spans="7:7" s="9" customFormat="1" x14ac:dyDescent="0.3">
      <c r="G687" s="49"/>
    </row>
    <row r="688" spans="7:7" s="9" customFormat="1" x14ac:dyDescent="0.3">
      <c r="G688" s="49"/>
    </row>
    <row r="689" spans="7:7" s="9" customFormat="1" x14ac:dyDescent="0.3">
      <c r="G689" s="49"/>
    </row>
    <row r="690" spans="7:7" s="9" customFormat="1" x14ac:dyDescent="0.3">
      <c r="G690" s="49"/>
    </row>
    <row r="691" spans="7:7" s="9" customFormat="1" x14ac:dyDescent="0.3">
      <c r="G691" s="49"/>
    </row>
    <row r="692" spans="7:7" s="9" customFormat="1" x14ac:dyDescent="0.3">
      <c r="G692" s="49"/>
    </row>
    <row r="693" spans="7:7" s="9" customFormat="1" x14ac:dyDescent="0.3">
      <c r="G693" s="49"/>
    </row>
    <row r="694" spans="7:7" s="9" customFormat="1" x14ac:dyDescent="0.3">
      <c r="G694" s="49"/>
    </row>
    <row r="695" spans="7:7" s="9" customFormat="1" x14ac:dyDescent="0.3">
      <c r="G695" s="49"/>
    </row>
    <row r="696" spans="7:7" s="9" customFormat="1" x14ac:dyDescent="0.3">
      <c r="G696" s="49"/>
    </row>
    <row r="697" spans="7:7" s="9" customFormat="1" x14ac:dyDescent="0.3">
      <c r="G697" s="49"/>
    </row>
    <row r="698" spans="7:7" s="9" customFormat="1" x14ac:dyDescent="0.3">
      <c r="G698" s="49"/>
    </row>
    <row r="699" spans="7:7" s="9" customFormat="1" x14ac:dyDescent="0.3">
      <c r="G699" s="49"/>
    </row>
    <row r="700" spans="7:7" s="9" customFormat="1" x14ac:dyDescent="0.3">
      <c r="G700" s="49"/>
    </row>
    <row r="701" spans="7:7" s="9" customFormat="1" x14ac:dyDescent="0.3">
      <c r="G701" s="49"/>
    </row>
    <row r="702" spans="7:7" s="9" customFormat="1" x14ac:dyDescent="0.3">
      <c r="G702" s="49"/>
    </row>
    <row r="703" spans="7:7" s="9" customFormat="1" x14ac:dyDescent="0.3">
      <c r="G703" s="49"/>
    </row>
    <row r="704" spans="7:7" s="9" customFormat="1" x14ac:dyDescent="0.3">
      <c r="G704" s="49"/>
    </row>
    <row r="705" spans="7:7" s="9" customFormat="1" x14ac:dyDescent="0.3">
      <c r="G705" s="49"/>
    </row>
    <row r="706" spans="7:7" s="9" customFormat="1" x14ac:dyDescent="0.3">
      <c r="G706" s="49"/>
    </row>
    <row r="707" spans="7:7" s="9" customFormat="1" x14ac:dyDescent="0.3">
      <c r="G707" s="49"/>
    </row>
    <row r="708" spans="7:7" s="9" customFormat="1" x14ac:dyDescent="0.3">
      <c r="G708" s="49"/>
    </row>
    <row r="709" spans="7:7" s="9" customFormat="1" x14ac:dyDescent="0.3">
      <c r="G709" s="49"/>
    </row>
    <row r="710" spans="7:7" s="9" customFormat="1" x14ac:dyDescent="0.3">
      <c r="G710" s="49"/>
    </row>
    <row r="711" spans="7:7" s="9" customFormat="1" x14ac:dyDescent="0.3">
      <c r="G711" s="49"/>
    </row>
    <row r="712" spans="7:7" s="9" customFormat="1" x14ac:dyDescent="0.3">
      <c r="G712" s="49"/>
    </row>
    <row r="713" spans="7:7" s="9" customFormat="1" x14ac:dyDescent="0.3">
      <c r="G713" s="49"/>
    </row>
    <row r="714" spans="7:7" s="9" customFormat="1" x14ac:dyDescent="0.3">
      <c r="G714" s="49"/>
    </row>
    <row r="715" spans="7:7" s="9" customFormat="1" x14ac:dyDescent="0.3">
      <c r="G715" s="49"/>
    </row>
    <row r="716" spans="7:7" s="9" customFormat="1" x14ac:dyDescent="0.3">
      <c r="G716" s="49"/>
    </row>
    <row r="717" spans="7:7" s="9" customFormat="1" x14ac:dyDescent="0.3">
      <c r="G717" s="49"/>
    </row>
    <row r="718" spans="7:7" s="9" customFormat="1" x14ac:dyDescent="0.3">
      <c r="G718" s="49"/>
    </row>
    <row r="719" spans="7:7" s="9" customFormat="1" x14ac:dyDescent="0.3">
      <c r="G719" s="49"/>
    </row>
    <row r="720" spans="7:7" s="9" customFormat="1" x14ac:dyDescent="0.3">
      <c r="G720" s="49"/>
    </row>
    <row r="721" spans="7:7" s="9" customFormat="1" x14ac:dyDescent="0.3">
      <c r="G721" s="49"/>
    </row>
    <row r="722" spans="7:7" s="9" customFormat="1" x14ac:dyDescent="0.3">
      <c r="G722" s="49"/>
    </row>
    <row r="723" spans="7:7" s="9" customFormat="1" x14ac:dyDescent="0.3">
      <c r="G723" s="49"/>
    </row>
    <row r="724" spans="7:7" s="9" customFormat="1" x14ac:dyDescent="0.3">
      <c r="G724" s="49"/>
    </row>
    <row r="725" spans="7:7" s="9" customFormat="1" x14ac:dyDescent="0.3">
      <c r="G725" s="49"/>
    </row>
    <row r="726" spans="7:7" s="9" customFormat="1" x14ac:dyDescent="0.3">
      <c r="G726" s="49"/>
    </row>
    <row r="727" spans="7:7" s="9" customFormat="1" x14ac:dyDescent="0.3">
      <c r="G727" s="49"/>
    </row>
    <row r="728" spans="7:7" s="9" customFormat="1" x14ac:dyDescent="0.3">
      <c r="G728" s="49"/>
    </row>
    <row r="729" spans="7:7" s="9" customFormat="1" x14ac:dyDescent="0.3">
      <c r="G729" s="49"/>
    </row>
    <row r="730" spans="7:7" s="9" customFormat="1" x14ac:dyDescent="0.3">
      <c r="G730" s="49"/>
    </row>
    <row r="731" spans="7:7" s="9" customFormat="1" x14ac:dyDescent="0.3">
      <c r="G731" s="49"/>
    </row>
    <row r="732" spans="7:7" s="9" customFormat="1" x14ac:dyDescent="0.3">
      <c r="G732" s="49"/>
    </row>
    <row r="733" spans="7:7" s="9" customFormat="1" x14ac:dyDescent="0.3">
      <c r="G733" s="49"/>
    </row>
    <row r="734" spans="7:7" s="9" customFormat="1" x14ac:dyDescent="0.3">
      <c r="G734" s="49"/>
    </row>
    <row r="735" spans="7:7" s="9" customFormat="1" x14ac:dyDescent="0.3">
      <c r="G735" s="49"/>
    </row>
    <row r="736" spans="7:7" s="9" customFormat="1" x14ac:dyDescent="0.3">
      <c r="G736" s="49"/>
    </row>
    <row r="737" spans="7:7" s="9" customFormat="1" x14ac:dyDescent="0.3">
      <c r="G737" s="49"/>
    </row>
    <row r="738" spans="7:7" s="9" customFormat="1" x14ac:dyDescent="0.3">
      <c r="G738" s="49"/>
    </row>
    <row r="739" spans="7:7" s="9" customFormat="1" x14ac:dyDescent="0.3">
      <c r="G739" s="49"/>
    </row>
    <row r="740" spans="7:7" s="9" customFormat="1" x14ac:dyDescent="0.3">
      <c r="G740" s="49"/>
    </row>
    <row r="741" spans="7:7" s="9" customFormat="1" x14ac:dyDescent="0.3">
      <c r="G741" s="49"/>
    </row>
    <row r="742" spans="7:7" s="9" customFormat="1" x14ac:dyDescent="0.3">
      <c r="G742" s="49"/>
    </row>
    <row r="743" spans="7:7" s="9" customFormat="1" x14ac:dyDescent="0.3">
      <c r="G743" s="49"/>
    </row>
    <row r="744" spans="7:7" s="9" customFormat="1" x14ac:dyDescent="0.3">
      <c r="G744" s="49"/>
    </row>
    <row r="745" spans="7:7" s="9" customFormat="1" x14ac:dyDescent="0.3">
      <c r="G745" s="49"/>
    </row>
    <row r="746" spans="7:7" s="9" customFormat="1" x14ac:dyDescent="0.3">
      <c r="G746" s="49"/>
    </row>
    <row r="747" spans="7:7" s="9" customFormat="1" x14ac:dyDescent="0.3">
      <c r="G747" s="49"/>
    </row>
    <row r="748" spans="7:7" s="9" customFormat="1" x14ac:dyDescent="0.3">
      <c r="G748" s="49"/>
    </row>
    <row r="749" spans="7:7" s="9" customFormat="1" x14ac:dyDescent="0.3">
      <c r="G749" s="49"/>
    </row>
    <row r="750" spans="7:7" s="9" customFormat="1" x14ac:dyDescent="0.3">
      <c r="G750" s="49"/>
    </row>
    <row r="751" spans="7:7" s="9" customFormat="1" x14ac:dyDescent="0.3">
      <c r="G751" s="49"/>
    </row>
    <row r="752" spans="7:7" s="9" customFormat="1" x14ac:dyDescent="0.3">
      <c r="G752" s="49"/>
    </row>
    <row r="753" spans="7:7" s="9" customFormat="1" x14ac:dyDescent="0.3">
      <c r="G753" s="49"/>
    </row>
    <row r="754" spans="7:7" s="9" customFormat="1" x14ac:dyDescent="0.3">
      <c r="G754" s="49"/>
    </row>
    <row r="755" spans="7:7" s="9" customFormat="1" x14ac:dyDescent="0.3">
      <c r="G755" s="49"/>
    </row>
    <row r="756" spans="7:7" s="9" customFormat="1" x14ac:dyDescent="0.3">
      <c r="G756" s="49"/>
    </row>
    <row r="757" spans="7:7" s="9" customFormat="1" x14ac:dyDescent="0.3">
      <c r="G757" s="49"/>
    </row>
    <row r="758" spans="7:7" s="9" customFormat="1" x14ac:dyDescent="0.3">
      <c r="G758" s="49"/>
    </row>
    <row r="759" spans="7:7" s="9" customFormat="1" x14ac:dyDescent="0.3">
      <c r="G759" s="49"/>
    </row>
  </sheetData>
  <sheetProtection algorithmName="SHA-512" hashValue="jiBSNdVc3gq5iGghu+ToleRLXlCkTql6DpYqujV5eKQw3biIM/Q7giIKYRVn/gdE8ZhszGPwNIjLYJq7PiCEbQ==" saltValue="LyiNBaeoh3dX8J7V/lVv+A==" spinCount="100000" sheet="1" selectLockedCells="1"/>
  <mergeCells count="216">
    <mergeCell ref="D97:E97"/>
    <mergeCell ref="B98:H98"/>
    <mergeCell ref="B100:E100"/>
    <mergeCell ref="D101:E101"/>
    <mergeCell ref="B102:H102"/>
    <mergeCell ref="B104:E104"/>
    <mergeCell ref="D105:E105"/>
    <mergeCell ref="B106:H106"/>
    <mergeCell ref="D233:E233"/>
    <mergeCell ref="B226:E226"/>
    <mergeCell ref="B142:E142"/>
    <mergeCell ref="D143:E143"/>
    <mergeCell ref="B144:H144"/>
    <mergeCell ref="B146:E146"/>
    <mergeCell ref="D147:E147"/>
    <mergeCell ref="B148:H148"/>
    <mergeCell ref="B150:E150"/>
    <mergeCell ref="D151:E151"/>
    <mergeCell ref="B192:E192"/>
    <mergeCell ref="D193:E193"/>
    <mergeCell ref="B194:H194"/>
    <mergeCell ref="B196:E196"/>
    <mergeCell ref="D197:E197"/>
    <mergeCell ref="B198:H198"/>
    <mergeCell ref="B228:H228"/>
    <mergeCell ref="B224:C224"/>
    <mergeCell ref="D224:G224"/>
    <mergeCell ref="B236:E236"/>
    <mergeCell ref="D227:E227"/>
    <mergeCell ref="D217:E217"/>
    <mergeCell ref="B218:H218"/>
    <mergeCell ref="B220:E220"/>
    <mergeCell ref="D221:E221"/>
    <mergeCell ref="B222:H222"/>
    <mergeCell ref="D237:E237"/>
    <mergeCell ref="B238:H238"/>
    <mergeCell ref="B140:H140"/>
    <mergeCell ref="B158:E158"/>
    <mergeCell ref="D159:E159"/>
    <mergeCell ref="B160:H160"/>
    <mergeCell ref="B162:E162"/>
    <mergeCell ref="D163:E163"/>
    <mergeCell ref="B164:H164"/>
    <mergeCell ref="B166:E166"/>
    <mergeCell ref="D167:E167"/>
    <mergeCell ref="B168:H168"/>
    <mergeCell ref="B170:E170"/>
    <mergeCell ref="D171:E171"/>
    <mergeCell ref="B172:H172"/>
    <mergeCell ref="B174:E174"/>
    <mergeCell ref="D175:E175"/>
    <mergeCell ref="B176:H176"/>
    <mergeCell ref="B178:C178"/>
    <mergeCell ref="D178:G178"/>
    <mergeCell ref="B230:C230"/>
    <mergeCell ref="D230:G230"/>
    <mergeCell ref="B232:E232"/>
    <mergeCell ref="B234:H234"/>
    <mergeCell ref="D79:E79"/>
    <mergeCell ref="B72:C72"/>
    <mergeCell ref="B46:D46"/>
    <mergeCell ref="F46:G46"/>
    <mergeCell ref="B47:D47"/>
    <mergeCell ref="F47:G47"/>
    <mergeCell ref="B34:D34"/>
    <mergeCell ref="B35:D35"/>
    <mergeCell ref="B36:D36"/>
    <mergeCell ref="F36:G36"/>
    <mergeCell ref="B37:D37"/>
    <mergeCell ref="F37:G37"/>
    <mergeCell ref="B68:E68"/>
    <mergeCell ref="F17:G28"/>
    <mergeCell ref="B20:D20"/>
    <mergeCell ref="B27:D27"/>
    <mergeCell ref="B28:D28"/>
    <mergeCell ref="B80:H80"/>
    <mergeCell ref="D69:E69"/>
    <mergeCell ref="B64:E64"/>
    <mergeCell ref="D65:E65"/>
    <mergeCell ref="B58:C58"/>
    <mergeCell ref="B60:E60"/>
    <mergeCell ref="D61:E61"/>
    <mergeCell ref="B49:H49"/>
    <mergeCell ref="C51:E54"/>
    <mergeCell ref="B78:E78"/>
    <mergeCell ref="B66:H66"/>
    <mergeCell ref="B62:H62"/>
    <mergeCell ref="B76:H76"/>
    <mergeCell ref="D58:G58"/>
    <mergeCell ref="B70:H70"/>
    <mergeCell ref="F34:G34"/>
    <mergeCell ref="F35:G35"/>
    <mergeCell ref="D72:G72"/>
    <mergeCell ref="B74:E74"/>
    <mergeCell ref="D75:E75"/>
    <mergeCell ref="B108:E108"/>
    <mergeCell ref="D109:E109"/>
    <mergeCell ref="B110:H110"/>
    <mergeCell ref="B112:E112"/>
    <mergeCell ref="D113:E113"/>
    <mergeCell ref="B114:H114"/>
    <mergeCell ref="B2:H2"/>
    <mergeCell ref="B4:H4"/>
    <mergeCell ref="B31:E32"/>
    <mergeCell ref="B33:G33"/>
    <mergeCell ref="F15:G16"/>
    <mergeCell ref="B15:D16"/>
    <mergeCell ref="B17:D17"/>
    <mergeCell ref="B18:D18"/>
    <mergeCell ref="B19:D19"/>
    <mergeCell ref="B21:D21"/>
    <mergeCell ref="B22:D22"/>
    <mergeCell ref="B23:D23"/>
    <mergeCell ref="B24:D24"/>
    <mergeCell ref="B25:D25"/>
    <mergeCell ref="B26:D26"/>
    <mergeCell ref="F29:G29"/>
    <mergeCell ref="B6:H13"/>
    <mergeCell ref="B82:E82"/>
    <mergeCell ref="D83:E83"/>
    <mergeCell ref="B84:H84"/>
    <mergeCell ref="B152:H152"/>
    <mergeCell ref="B184:E184"/>
    <mergeCell ref="D185:E185"/>
    <mergeCell ref="B186:H186"/>
    <mergeCell ref="B188:E188"/>
    <mergeCell ref="D189:E189"/>
    <mergeCell ref="B190:H190"/>
    <mergeCell ref="B86:C86"/>
    <mergeCell ref="D86:G86"/>
    <mergeCell ref="D139:E139"/>
    <mergeCell ref="B92:E92"/>
    <mergeCell ref="D93:E93"/>
    <mergeCell ref="B88:E88"/>
    <mergeCell ref="D89:E89"/>
    <mergeCell ref="B90:H90"/>
    <mergeCell ref="B94:H94"/>
    <mergeCell ref="B136:C136"/>
    <mergeCell ref="D136:G136"/>
    <mergeCell ref="B138:E138"/>
    <mergeCell ref="B96:E96"/>
    <mergeCell ref="B116:E116"/>
    <mergeCell ref="D117:E117"/>
    <mergeCell ref="B254:E254"/>
    <mergeCell ref="D255:E255"/>
    <mergeCell ref="B242:E242"/>
    <mergeCell ref="D243:E243"/>
    <mergeCell ref="B244:H244"/>
    <mergeCell ref="B246:E246"/>
    <mergeCell ref="D247:E247"/>
    <mergeCell ref="B248:H248"/>
    <mergeCell ref="B240:C240"/>
    <mergeCell ref="D240:G240"/>
    <mergeCell ref="B252:H252"/>
    <mergeCell ref="B250:E250"/>
    <mergeCell ref="D251:E251"/>
    <mergeCell ref="B256:H256"/>
    <mergeCell ref="B258:E258"/>
    <mergeCell ref="D259:E259"/>
    <mergeCell ref="B260:H260"/>
    <mergeCell ref="B262:E262"/>
    <mergeCell ref="D263:E263"/>
    <mergeCell ref="B264:H264"/>
    <mergeCell ref="B266:E266"/>
    <mergeCell ref="D267:E267"/>
    <mergeCell ref="D286:G286"/>
    <mergeCell ref="B290:H290"/>
    <mergeCell ref="D289:E289"/>
    <mergeCell ref="B286:C286"/>
    <mergeCell ref="B288:E288"/>
    <mergeCell ref="B268:H268"/>
    <mergeCell ref="B272:E272"/>
    <mergeCell ref="D273:E273"/>
    <mergeCell ref="B274:H274"/>
    <mergeCell ref="B276:E276"/>
    <mergeCell ref="D277:E277"/>
    <mergeCell ref="B270:C270"/>
    <mergeCell ref="D270:G270"/>
    <mergeCell ref="B278:H278"/>
    <mergeCell ref="B284:H284"/>
    <mergeCell ref="B282:E282"/>
    <mergeCell ref="D283:E283"/>
    <mergeCell ref="B280:C280"/>
    <mergeCell ref="D280:G280"/>
    <mergeCell ref="B118:H118"/>
    <mergeCell ref="B120:E120"/>
    <mergeCell ref="D121:E121"/>
    <mergeCell ref="B122:H122"/>
    <mergeCell ref="B124:E124"/>
    <mergeCell ref="D125:E125"/>
    <mergeCell ref="B126:H126"/>
    <mergeCell ref="B128:E128"/>
    <mergeCell ref="D129:E129"/>
    <mergeCell ref="B130:H130"/>
    <mergeCell ref="B132:E132"/>
    <mergeCell ref="D133:E133"/>
    <mergeCell ref="B134:H134"/>
    <mergeCell ref="B154:E154"/>
    <mergeCell ref="D155:E155"/>
    <mergeCell ref="B156:H156"/>
    <mergeCell ref="B214:H214"/>
    <mergeCell ref="B216:E216"/>
    <mergeCell ref="B202:H202"/>
    <mergeCell ref="B204:E204"/>
    <mergeCell ref="D205:E205"/>
    <mergeCell ref="B206:H206"/>
    <mergeCell ref="B208:E208"/>
    <mergeCell ref="D209:E209"/>
    <mergeCell ref="B210:H210"/>
    <mergeCell ref="B212:E212"/>
    <mergeCell ref="D213:E213"/>
    <mergeCell ref="B200:E200"/>
    <mergeCell ref="D201:E201"/>
    <mergeCell ref="B180:E180"/>
    <mergeCell ref="D181:E181"/>
    <mergeCell ref="B182:H182"/>
  </mergeCells>
  <pageMargins left="0.15748031496062992" right="0.15748031496062992" top="0.23622047244094491" bottom="0.51181102362204722" header="0.15748031496062992" footer="0.31496062992125984"/>
  <pageSetup paperSize="9" scale="83" fitToHeight="40"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$F$29</xm:f>
              </x14:cfvo>
              <x14:cfvo type="num" gte="0">
                <xm:f>$F$29</xm:f>
              </x14:cfvo>
              <x14:cfIcon iconSet="3Symbols" iconId="2"/>
              <x14:cfIcon iconSet="3Symbols" iconId="2"/>
              <x14:cfIcon iconSet="3Symbols" iconId="0"/>
            </x14:iconSet>
          </x14:cfRule>
          <xm:sqref>E29</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Obras de adecuación de una zona exterior para la instalación de una báscula de pesaje de camiones en la central nuclear Santa María de Garoña
</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8B651CC8-3E5E-4DF6-B33B-693C7BDED0BF}"/>
</file>

<file path=customXml/itemProps2.xml><?xml version="1.0" encoding="utf-8"?>
<ds:datastoreItem xmlns:ds="http://schemas.openxmlformats.org/officeDocument/2006/customXml" ds:itemID="{CC24E7A3-C8D8-4639-97D1-D6DA5C6C10E5}"/>
</file>

<file path=customXml/itemProps3.xml><?xml version="1.0" encoding="utf-8"?>
<ds:datastoreItem xmlns:ds="http://schemas.openxmlformats.org/officeDocument/2006/customXml" ds:itemID="{7FEAD75F-BB17-4E03-99BC-38A3F465BE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de oferta económica Nueva Báscula SMG</dc:title>
  <dc:creator>Almoguera Sanmiguel, Aurelio José</dc:creator>
  <cp:lastModifiedBy>Guerrero García, Natalia</cp:lastModifiedBy>
  <cp:lastPrinted>2026-04-22T07:52:39Z</cp:lastPrinted>
  <dcterms:created xsi:type="dcterms:W3CDTF">2023-01-31T12:44:50Z</dcterms:created>
  <dcterms:modified xsi:type="dcterms:W3CDTF">2026-04-22T08:20:04Z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y fmtid="{D5CDD505-2E9C-101B-9397-08002B2CF9AE}" pid="3" name="_docset_NoMedatataSyncRequired">
    <vt:lpwstr>False</vt:lpwstr>
  </property>
</Properties>
</file>