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https://enresa-my.sharepoint.com/personal/fdoc_enresa_es/Documents/CNJC/Licitaciones/CO-TA-26-002 Restauración zona norte/02-Expediente/"/>
    </mc:Choice>
  </mc:AlternateContent>
  <xr:revisionPtr revIDLastSave="1987" documentId="8_{101C56A4-E1C0-43D0-8C8D-1F928AA295FE}" xr6:coauthVersionLast="47" xr6:coauthVersionMax="47" xr10:uidLastSave="{76E595DE-8209-42A6-A664-F33129341DE5}"/>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5720" xr2:uid="{DE064847-3501-476C-BDF7-FE00ECE82F2E}"/>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Instrucciones!$B$1:$S$20</definedName>
    <definedName name="_xlnm.Print_Area" localSheetId="1">'Modelo de oferta económica'!$B$2:$H$268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86" i="1" l="1"/>
  <c r="J385" i="1"/>
  <c r="H386" i="1" s="1"/>
  <c r="H383" i="1" s="1"/>
  <c r="E27" i="1" s="1"/>
  <c r="I383" i="1"/>
  <c r="I374" i="1"/>
  <c r="J373" i="1"/>
  <c r="H374" i="1" s="1"/>
  <c r="I370" i="1"/>
  <c r="J369" i="1"/>
  <c r="H370" i="1" s="1"/>
  <c r="I366" i="1"/>
  <c r="J365" i="1"/>
  <c r="H366" i="1" s="1"/>
  <c r="I362" i="1"/>
  <c r="J361" i="1"/>
  <c r="H362" i="1" s="1"/>
  <c r="I358" i="1"/>
  <c r="J357" i="1"/>
  <c r="H358" i="1" s="1"/>
  <c r="I354" i="1"/>
  <c r="J353" i="1"/>
  <c r="H354" i="1" s="1"/>
  <c r="I350" i="1"/>
  <c r="J349" i="1"/>
  <c r="H350" i="1" s="1"/>
  <c r="I346" i="1"/>
  <c r="J345" i="1"/>
  <c r="H346" i="1" s="1"/>
  <c r="I300" i="1"/>
  <c r="J299" i="1"/>
  <c r="H300" i="1" s="1"/>
  <c r="I296" i="1"/>
  <c r="J295" i="1"/>
  <c r="H296" i="1" s="1"/>
  <c r="I292" i="1"/>
  <c r="J291" i="1"/>
  <c r="H292" i="1" s="1"/>
  <c r="I282" i="1"/>
  <c r="J281" i="1"/>
  <c r="H282" i="1" s="1"/>
  <c r="I250" i="1"/>
  <c r="J249" i="1"/>
  <c r="H250" i="1" s="1"/>
  <c r="I246" i="1"/>
  <c r="J245" i="1"/>
  <c r="H246" i="1" s="1"/>
  <c r="I242" i="1"/>
  <c r="J241" i="1"/>
  <c r="H242" i="1" s="1"/>
  <c r="I238" i="1"/>
  <c r="J237" i="1"/>
  <c r="H238" i="1" s="1"/>
  <c r="I234" i="1"/>
  <c r="J233" i="1"/>
  <c r="H234" i="1" s="1"/>
  <c r="I230" i="1"/>
  <c r="J229" i="1"/>
  <c r="H230" i="1" s="1"/>
  <c r="I226" i="1"/>
  <c r="J225" i="1"/>
  <c r="H226" i="1" s="1"/>
  <c r="I222" i="1"/>
  <c r="J221" i="1"/>
  <c r="H222" i="1" s="1"/>
  <c r="I203" i="1"/>
  <c r="J202" i="1"/>
  <c r="H203" i="1" s="1"/>
  <c r="I199" i="1"/>
  <c r="J198" i="1"/>
  <c r="H199" i="1" s="1"/>
  <c r="I195" i="1"/>
  <c r="J194" i="1"/>
  <c r="H195" i="1" s="1"/>
  <c r="I191" i="1"/>
  <c r="J190" i="1"/>
  <c r="H191" i="1" s="1"/>
  <c r="I187" i="1"/>
  <c r="J186" i="1"/>
  <c r="H187" i="1" s="1"/>
  <c r="I183" i="1"/>
  <c r="J182" i="1"/>
  <c r="H183" i="1" s="1"/>
  <c r="I179" i="1"/>
  <c r="J178" i="1"/>
  <c r="H179" i="1" s="1"/>
  <c r="I175" i="1"/>
  <c r="J174" i="1"/>
  <c r="H175" i="1" s="1"/>
  <c r="I171" i="1"/>
  <c r="J170" i="1"/>
  <c r="H171" i="1" s="1"/>
  <c r="I167" i="1"/>
  <c r="J166" i="1"/>
  <c r="H167" i="1" s="1"/>
  <c r="I163" i="1"/>
  <c r="J162" i="1"/>
  <c r="H163" i="1" s="1"/>
  <c r="I159" i="1"/>
  <c r="J158" i="1"/>
  <c r="H159" i="1" s="1"/>
  <c r="I155" i="1"/>
  <c r="J154" i="1"/>
  <c r="H155" i="1" s="1"/>
  <c r="I151" i="1"/>
  <c r="J150" i="1"/>
  <c r="H151" i="1" s="1"/>
  <c r="I147" i="1"/>
  <c r="J146" i="1"/>
  <c r="H147" i="1" s="1"/>
  <c r="I143" i="1"/>
  <c r="J142" i="1"/>
  <c r="H143" i="1" s="1"/>
  <c r="I79" i="1"/>
  <c r="J78" i="1"/>
  <c r="H79" i="1" s="1"/>
  <c r="I85" i="1"/>
  <c r="J84" i="1"/>
  <c r="H85" i="1" s="1"/>
  <c r="J112" i="1" l="1"/>
  <c r="J108" i="1"/>
  <c r="J100" i="1"/>
  <c r="J70" i="1"/>
  <c r="J341" i="1"/>
  <c r="J337" i="1"/>
  <c r="J333" i="1"/>
  <c r="J329" i="1"/>
  <c r="J325" i="1"/>
  <c r="J321" i="1"/>
  <c r="J317" i="1"/>
  <c r="J313" i="1"/>
  <c r="J309" i="1"/>
  <c r="I342" i="1" l="1"/>
  <c r="I338" i="1"/>
  <c r="I334" i="1"/>
  <c r="I330" i="1"/>
  <c r="I326" i="1"/>
  <c r="I322" i="1"/>
  <c r="I318" i="1"/>
  <c r="I314" i="1"/>
  <c r="I310" i="1"/>
  <c r="I113" i="1"/>
  <c r="I109" i="1"/>
  <c r="I101" i="1"/>
  <c r="I380" i="1"/>
  <c r="J379" i="1"/>
  <c r="H380" i="1" s="1"/>
  <c r="H377" i="1" s="1"/>
  <c r="E26" i="1" s="1"/>
  <c r="I377" i="1"/>
  <c r="H342" i="1"/>
  <c r="H338" i="1"/>
  <c r="H334" i="1"/>
  <c r="H330" i="1"/>
  <c r="H326" i="1"/>
  <c r="H322" i="1"/>
  <c r="H318" i="1"/>
  <c r="H314" i="1"/>
  <c r="H310" i="1"/>
  <c r="I306" i="1"/>
  <c r="I303" i="1" s="1"/>
  <c r="J305" i="1"/>
  <c r="H306" i="1" s="1"/>
  <c r="I288" i="1"/>
  <c r="J287" i="1"/>
  <c r="H288" i="1" s="1"/>
  <c r="I285" i="1"/>
  <c r="I278" i="1"/>
  <c r="J277" i="1"/>
  <c r="H278" i="1" s="1"/>
  <c r="I274" i="1"/>
  <c r="J273" i="1"/>
  <c r="H274" i="1" s="1"/>
  <c r="I270" i="1"/>
  <c r="J269" i="1"/>
  <c r="H270" i="1" s="1"/>
  <c r="I260" i="1"/>
  <c r="J259" i="1"/>
  <c r="H260" i="1" s="1"/>
  <c r="I139" i="1"/>
  <c r="J138" i="1"/>
  <c r="H139" i="1" s="1"/>
  <c r="H113" i="1"/>
  <c r="H109" i="1"/>
  <c r="H101" i="1"/>
  <c r="I105" i="1"/>
  <c r="J104" i="1"/>
  <c r="H105" i="1" s="1"/>
  <c r="J118" i="1"/>
  <c r="H119" i="1" s="1"/>
  <c r="I119" i="1"/>
  <c r="I71" i="1"/>
  <c r="H71" i="1"/>
  <c r="H303" i="1" l="1"/>
  <c r="E25" i="1" s="1"/>
  <c r="H285" i="1"/>
  <c r="E24" i="1" s="1"/>
  <c r="I67" i="1"/>
  <c r="J66" i="1"/>
  <c r="H67" i="1" s="1"/>
  <c r="I75" i="1"/>
  <c r="J74" i="1"/>
  <c r="H75" i="1" s="1"/>
  <c r="J265" i="1" l="1"/>
  <c r="I266" i="1" l="1"/>
  <c r="H266" i="1"/>
  <c r="H263" i="1" s="1"/>
  <c r="I256" i="1"/>
  <c r="J255" i="1"/>
  <c r="H256" i="1" s="1"/>
  <c r="H253" i="1" s="1"/>
  <c r="I253" i="1" l="1"/>
  <c r="J126" i="1"/>
  <c r="H127" i="1" s="1"/>
  <c r="J122" i="1" l="1"/>
  <c r="H123" i="1" s="1"/>
  <c r="I123" i="1"/>
  <c r="I127" i="1"/>
  <c r="J130" i="1"/>
  <c r="H131" i="1" s="1"/>
  <c r="I131" i="1"/>
  <c r="J134" i="1"/>
  <c r="H135" i="1" s="1"/>
  <c r="I135" i="1"/>
  <c r="J209" i="1"/>
  <c r="H210" i="1" s="1"/>
  <c r="I210" i="1"/>
  <c r="J213" i="1"/>
  <c r="H214" i="1" s="1"/>
  <c r="I214" i="1"/>
  <c r="J217" i="1"/>
  <c r="H218" i="1" s="1"/>
  <c r="I218" i="1"/>
  <c r="J88" i="1"/>
  <c r="H89" i="1" s="1"/>
  <c r="I89" i="1"/>
  <c r="J92" i="1"/>
  <c r="H93" i="1" s="1"/>
  <c r="I93" i="1"/>
  <c r="J96" i="1"/>
  <c r="H97" i="1" s="1"/>
  <c r="I97" i="1"/>
  <c r="J58" i="1"/>
  <c r="H59" i="1" s="1"/>
  <c r="J62" i="1"/>
  <c r="H63" i="1" s="1"/>
  <c r="I59" i="1"/>
  <c r="I63" i="1"/>
  <c r="H207" i="1" l="1"/>
  <c r="H116" i="1"/>
  <c r="I82" i="1"/>
  <c r="H56" i="1"/>
  <c r="H82" i="1"/>
  <c r="I116" i="1"/>
  <c r="I207" i="1"/>
  <c r="I56" i="1"/>
  <c r="I263" i="1" l="1"/>
  <c r="E20" i="1"/>
  <c r="E19" i="1"/>
  <c r="E22" i="1"/>
  <c r="E18" i="1"/>
  <c r="E21" i="1"/>
  <c r="E23" i="1"/>
  <c r="E28" i="1" l="1"/>
</calcChain>
</file>

<file path=xl/sharedStrings.xml><?xml version="1.0" encoding="utf-8"?>
<sst xmlns="http://schemas.openxmlformats.org/spreadsheetml/2006/main" count="682" uniqueCount="298">
  <si>
    <t>CAPÍTULO 1</t>
  </si>
  <si>
    <t>Partida</t>
  </si>
  <si>
    <t>Precio Unitario</t>
  </si>
  <si>
    <t>Medición</t>
  </si>
  <si>
    <t>Importe</t>
  </si>
  <si>
    <t>m</t>
  </si>
  <si>
    <t>CAPÍTULO 2</t>
  </si>
  <si>
    <t>CAPÍTULO 3</t>
  </si>
  <si>
    <t>CAPÍTULO 4</t>
  </si>
  <si>
    <t>CAPÍTULO 5</t>
  </si>
  <si>
    <t>CAPÍTULO 6</t>
  </si>
  <si>
    <t>SEGURIDAD Y SALUD</t>
  </si>
  <si>
    <t>TOTAL PROYECTO</t>
  </si>
  <si>
    <t>Importe (€)</t>
  </si>
  <si>
    <t>MODELO DE OFERTA ECONÓMICA</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</si>
  <si>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</si>
  <si>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</si>
  <si>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</si>
  <si>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</si>
  <si>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</si>
  <si>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</si>
  <si>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</si>
  <si>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</si>
  <si>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</si>
  <si>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</si>
  <si>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</si>
  <si>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</si>
  <si>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</si>
  <si>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</si>
  <si>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</si>
  <si>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licitador solo rellenará las celdas en naranja de la pestaña "Modelo de oferta Económica", que se corresponden con el importe ofertado de cada precio unitario y partida alzada de cada una de las partidas. El archivo calcula automaticamente el importe total.</t>
  </si>
  <si>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</si>
  <si>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</si>
  <si>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</si>
  <si>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</si>
  <si>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</si>
  <si>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ANEXO 5</t>
  </si>
  <si>
    <t>TOTAL CAPÍTULO 1 - ACTIVIDADES PREVIAS Y AUXILIARES</t>
  </si>
  <si>
    <t>ACTIVIDADES PREVIAS Y AUXILIARES</t>
  </si>
  <si>
    <t>m2</t>
  </si>
  <si>
    <t>m3</t>
  </si>
  <si>
    <t>DEMOLICIONES</t>
  </si>
  <si>
    <t>TOTAL PRECIO OFERTADO (IVA Excluido)</t>
  </si>
  <si>
    <t>PROYECTO DE RESTAURACIÓN DE LA ZONA ESTE DE LA C.N. JOSÉ CABRERA</t>
  </si>
  <si>
    <t>PA</t>
  </si>
  <si>
    <t>Mediciones, análisis y documentacion</t>
  </si>
  <si>
    <t>Actividades previas</t>
  </si>
  <si>
    <t>SUMINISTRO DE CONTENEDORES PARA MATERIAL DESCLASIFICABLE</t>
  </si>
  <si>
    <t>Demolición de elementos de cimentacion enterrados</t>
  </si>
  <si>
    <t>Transporte de tierras a vertedero con camión</t>
  </si>
  <si>
    <t>Transporte de tierras con camión de los productos procedentes de la excavación de cualquier tipo de terreno a vertedero específico, instalación de tratamiento de residuos de construcción y demolición externa a la obra o centro de valorización o eliminación de residuos, situado a una distancia no limitada. El precio incluye el tiempo de espera en obra durante las operaciones de carga, el viaje de ida, la descarga y el viaje de vuelta, pero no incluye la carga en obra.</t>
  </si>
  <si>
    <t>Transporte de residuos vegetales a vertedero con camión</t>
  </si>
  <si>
    <t>Transporte de hormigones y morteros a vertedero con camión</t>
  </si>
  <si>
    <t>Seguridad y Salud</t>
  </si>
  <si>
    <t>TOTAL CAPÍTULO 2 - RETIRADA INSTALACIONES</t>
  </si>
  <si>
    <t>TOTAL CAPÍTULO 4 - DEMOLICIONES</t>
  </si>
  <si>
    <t>TOTAL CAPÍTULO 6 - EXCAVACIONES DE TIERRAS PARA RESTAURACION TERRENO</t>
  </si>
  <si>
    <t>TOTAL CAPÍTULO 8 - GESTION DE RESIDUOS</t>
  </si>
  <si>
    <t>Incluye la generación de toda la documentación y registros derivados de la ejecución de los trabajos, incluyendo la gestión documental de los residuos generados, la documentación as built, la documentación de calidad y toda documentación adicional que recoja el estado final de la obra.</t>
  </si>
  <si>
    <t>Incluye las tareas preparación de accesos, áreas de trabajo y zonas de acopio, la protección o el retranqueo de los servicios y líneas que se vean afectados por los trabajos, la protección de los piezómetros y la reposición de los servicios afectados por los trabajos una vez finalizados estos.</t>
  </si>
  <si>
    <t>Ud</t>
  </si>
  <si>
    <t>Valla trasladable</t>
  </si>
  <si>
    <t>Valla trasladable de 3,50x2,00 m, formada por panel de malla electrosoldada de 200x100 mm de paso de malla y postes verticales de 40 mm de diámetro, acabado galvanizado, colocados sobre bases prefabricadas de hormigón, para delimitación provisional de zona de obras, con malla de ocultación colocada sobre la valla. Amortizables las vallas en 10 usos y las bases en 5 usos.</t>
  </si>
  <si>
    <t>Proteccion de zonas de acopio</t>
  </si>
  <si>
    <t>RETIRADA INSTALACIONES</t>
  </si>
  <si>
    <t>Excavación de zanjas prof max. 1 m.</t>
  </si>
  <si>
    <t>Excavación en zanjas de profundidad máxima 1 m., sin entibación, en suelo de consistencia semidura, con medios mecánicos, y carga a camión y/o acopio temporal. Incluye los tiempos de espera para la realización por parte de ENRESA de las medidas radiológicas para la caracterización de los residuos generados. No Incluye el desbroce superficial de las tierras a excavar ni la gestión de residuos</t>
  </si>
  <si>
    <t>Excavación manual de zanjas junto a instalaciones</t>
  </si>
  <si>
    <t>Excavación de zanjas prof max. 2,5 m.</t>
  </si>
  <si>
    <t>Excavación en zanjas de profundidad máxima 2,5m. en suelo de consistencia semidura, con medios mecánicos, y carga a camión y/o acopio temporal. Incluye tablones verticales, cabeceros horizontales y codales de madera para apuntalamiento y entibación semicuajada, para una protección del 50%. Incluye los tiempos de espera para la realización por parte de ENRESA de las medidas radiológicas para la caracterización de los residuos generados. No incluye el desbroce superficial de las tierras a excavar ni la gestión de residuos. El precio no incluye el transporte de los materiales excavados.</t>
  </si>
  <si>
    <t>Excavación de zanjas prof mayor de. 2,5 m.</t>
  </si>
  <si>
    <t>Excavación en zanjas de profundidad mayor a 2,5. en suelo de consistencia semidura, con medios mecánicos, y carga a camión y/o acopio temporal. Incluye tablones verticales, cabeceros horizontales y codales de madera para apuntalamiento y entibación semicuajada, para una protección del 100%. Incluye los tiempos de espera para la realización por parte de ENRESA de las medidas radiológicas para la caracterización de los residuos generados. No incluye el desbroce superficial de las tierras a excavar ni la gestión de residuos. El precio no incluye el transporte de los materiales excavados.</t>
  </si>
  <si>
    <t>Excavación manual en el interior de las zanjas, para acceder a las conducciones enterradas y retirarlas, en suelo de consistencia semidura, con medios manuales, y carga a camión y/o acopio temporal, Incluye los tiempos de espera para la realización por parte de ENRESA de las medidas radiológicas para la caracterización de los residuos generados. Incluye los tiempos para la fijación de la contaminación y retirada de los conductos. No Incluye el desbroce superficial de las tierras a excavar ni la gestión de residuos.</t>
  </si>
  <si>
    <t>Retirada de conductos enterrados de forma manual</t>
  </si>
  <si>
    <t>Retirada de conductos enterrados de forma mecánica</t>
  </si>
  <si>
    <t>Retirada entibación y relleno de zanjas.</t>
  </si>
  <si>
    <t>Ensayo de materiales de relleno</t>
  </si>
  <si>
    <t>Ensayos para la selección y control de un material de relleno de suelo tolerable. Ensayos en laboratorio: límites de Atterberg; Proctor Modificado; C.B.R. contenido de materia orgánica; contenido en sales solubles. Ensayos "in situ": 5 de densidad y humedad.</t>
  </si>
  <si>
    <t>Demolición de arqueta, pozo o imbormal</t>
  </si>
  <si>
    <t>Demolición de arqueta, pozo o imbornal de obra de fábrica con medios mecánicos y/o con medios manuales según su afección radiológica, sin deteriorar las conducciones que conecten con la arqueta o pozo, y carga manual sobre camión, dumper o contenedor. El precio incluye la obturación de las conducciones conectadas al elemento. No incluye la gestión de residuos.</t>
  </si>
  <si>
    <t>Demolición de pavimento y viales</t>
  </si>
  <si>
    <t>Demolición de pavimentos y viales exteriores, mediante retroexcavadora con martillo rompedor, y carga mecánica sobre camión o contenedor. Los pavimentos y viales disponen de un espesor variable (entre 10 a 30 cm) según zonas, pudiendo ser de HA-25 de 20 cm, HM-20 de 10 cm o HA-25 de 30 cm en función de la zona a demoler. No incluye la gestión de residuos.</t>
  </si>
  <si>
    <t>PROTECCIÓN Y/O REPOSICION DE SERVICIOS Y/O INSTALACIONES</t>
  </si>
  <si>
    <t>Protección de sondeos</t>
  </si>
  <si>
    <t>Protección de los sondeos existentes para evitar su daño en las tareas de excavación y regularización del terreno.</t>
  </si>
  <si>
    <t>Desbroce, retirada de capa vegetal y limpieza del terreno.</t>
  </si>
  <si>
    <t>Excavación a cielo abierto, en suelo de consistencia semidura, con medios mecánicos, y carga a camión y/o acopio temporal. Incluye los tiempos de espera para la realización por parte de ENRESA de las medidas radiológicas para la caracterización de los residuos generados. No incluye el desbroce superficial de las tierras a excavar ni la gestión de residuos.</t>
  </si>
  <si>
    <t>Transporte de material desclasificable dentro de la obra</t>
  </si>
  <si>
    <t>CAPÍTULO 7</t>
  </si>
  <si>
    <t>Contenedor CMD para material desclasificable</t>
  </si>
  <si>
    <t>CAPÍTULO 8</t>
  </si>
  <si>
    <t>GESTIÓN DE RESIDUOS</t>
  </si>
  <si>
    <t>CAPÍTULO 9</t>
  </si>
  <si>
    <t>EXCAVACIONES DE TIERRAS PARA RESTAURACION TERRENO</t>
  </si>
  <si>
    <t>D/Dª ................................. con domicilio en.………………..........................…., enterado de la convocatoria de procedimiento de licitación para la contratación de las obras del Proyecto de restauración de la zona norte de la C.N. José Cabrera, expediente nº CO-TA-26-002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</si>
  <si>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TOTAL CAPÍTULO 3 - DESMONTAJE Y RETIRADA DE INSTALACIONES MECÁNICAS Y ELÉCTRICAS</t>
  </si>
  <si>
    <t>TOTAL CAPÍTULO 5 - PROTECCIÓN Y/O REPOSICIÓN DE SERVICIOS Y/O INSTALACIONES</t>
  </si>
  <si>
    <t>TOTAL CAPÍTULO 7 - ACTIVIDADES COMPLEMENTARIAS A LAS DEMOLICIONES</t>
  </si>
  <si>
    <t>TOTAL CAPÍTULO 10 - SEGURIDAD Y SALUD</t>
  </si>
  <si>
    <t>TOTAL CAPÍTULO 9 - SUMINISTRO DE CONTENEDORES PARA MATERIAL DESCLASIFICABLE</t>
  </si>
  <si>
    <t>1.01</t>
  </si>
  <si>
    <t>1.02</t>
  </si>
  <si>
    <t>1.03</t>
  </si>
  <si>
    <t>Levantamiento topográfico</t>
  </si>
  <si>
    <t>Levantamiento topográfico de la zona abarcada por los trabajos incluidos en este Proyecto. Incluye un levantamiento que refleje el estado antes de iniciar los trabajos y otro final que detalle el estado final de los trabajos efectuados. Incluye la entrega de los levantamientos efectuados en formato electrónico (dwg y pdf) a ENRESA.</t>
  </si>
  <si>
    <t>1.04</t>
  </si>
  <si>
    <t>1.05</t>
  </si>
  <si>
    <t>Protección de zonas de acopio, incluye el suministro y montaje de Geotextil no tejido compuesto por fibras de polipropileno unidas por agujeteado, con una resistencia a la tracción longitudinal de 50,1 kN/m, una resistencia a la tracción transversal de 56,5 kN/m, una apertura de cono al ensayo de perforación dinámica según UNE-EN ISO 13433 inferior a 4,5 mm, resistencia CBR a punzonamiento 10 kN y una masa superficial de 800 g/m². Colocación en obra: con solapes y con piquetas de anclaje de acero, en forma de L, de 6 mm de diámetro (2 ud/m²), directamente sobre el terreno. Incluye la colocación de una lámina de polietileno sobre el geotextil</t>
  </si>
  <si>
    <t>1.06</t>
  </si>
  <si>
    <t>Inspección previa Galería debajo depósito FH-20*</t>
  </si>
  <si>
    <t>Inspección previa de Galería subterránea por equipo especializado en trabajos de limpieza de espacios confinados. La inspección comprende la visita del interior de la galería, los ensayos necesarios para el análisis del aire (ATEX, respirable), el análisis de las condiciones de trabajo y el planteamiento del trabajo de limpieza. La partida comprende el desplazamiento a obra del equipo especializado y la realización de un informe con la recogida de los datos y la solución propuesta.</t>
  </si>
  <si>
    <t>2.01</t>
  </si>
  <si>
    <t>2.02</t>
  </si>
  <si>
    <t>Excavación en zanjas de profundidad máxima 1 m. en las zonas próximas a conducciones o instalaciones de especial complejidad que no se van a retirar y que se tienen que proteger, sin entibación, en suelo de consistencia semidura, con medios manuales, y carga a camión y/o acopio temporal. Incluye los tiempos de espera para la realización por parte de ENRESA de las medidas radiológicas para la caracterización de los residuos generados. Incluye el desbroce superficial de las tierras a excavar. No incluye la gestión de residuos</t>
  </si>
  <si>
    <t>2.03</t>
  </si>
  <si>
    <t>2.04</t>
  </si>
  <si>
    <t>2.05</t>
  </si>
  <si>
    <t>2.06</t>
  </si>
  <si>
    <t>Excavación mecánica en el interior de las zanjas, para acceder a las conducciones enterradas y retirarlas, en suelo de consistencia semidura, carga a camión y/o acopio temporal, Incluye los tiempos de espera para la realización por parte de ENRESA de las medidas radiológicas para la caracterización de los residuos generados. Incluye los tiempos para la fijación de la contaminación y retirada de los conductos. No Incluye el desbroce superficial de las tierras a excavar ni la gestión de residuos.</t>
  </si>
  <si>
    <t>2.07</t>
  </si>
  <si>
    <t>Retirada de las entibaciones en la zanjas y posterior relleno de zanjas con tierra de préstamo, y compactación en tongadas sucesivas de 25 cm de espesor máximo con medios mecánicos, hasta alcanzar una densidad seca no inferior al 95% de la máxima obtenida en el ensayo Proctor Modificado, realizado según UNE 103501. El precio no incluye la realización del ensayo Proctor Modificado.</t>
  </si>
  <si>
    <t>2.08</t>
  </si>
  <si>
    <t>DESMONTAJE Y RETIRADA DE INSTALACIONES MECÁNICAS Y ELÉCTRICAS</t>
  </si>
  <si>
    <t>3.01</t>
  </si>
  <si>
    <t>Retirada de Aislamiento Térmico tuberías 2-4"</t>
  </si>
  <si>
    <t>Retirada de aislamiento térmico de tubería de entre 2-4" de diámetro, en instalación superficial,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</si>
  <si>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3.02</t>
  </si>
  <si>
    <t>Desmontaje de tuberías de Acero Inoxidable 2-4"</t>
  </si>
  <si>
    <t>Desmontaje de tuberías de Acero Inoxidable 2-4"de diámetro máximo, montado sobre soportes, con medios manuales, y carga manual sobre camión o contenedor.
Incluye la descontaminación previa de los elementos en sus superficies accesibles de acuerdo con los procedimientos establecidos, la segmentación mediante herramientas de corte en plasma y/o el desmontaje y la carga de los elementos en contenedores designados por Enresa. Incluye los tiempos de espera para llevar a cabo las medidas radiológicas necesarias.</t>
  </si>
  <si>
    <t>3.03</t>
  </si>
  <si>
    <t>Desmontaje de tuberías de Acero &lt;2"</t>
  </si>
  <si>
    <t>Desmontaje de tuberías de Acero &lt;2"de diámetro máximo, montado sobre soportes,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</si>
  <si>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3.04</t>
  </si>
  <si>
    <t>Desmontaje de tuberías de Acero &gt;8-14"</t>
  </si>
  <si>
    <t>Desmontaje de tuberías de Acero &gt;8-14" de diámetro máximo, montado sobre soportes,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</si>
  <si>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3.05</t>
  </si>
  <si>
    <t>3.06</t>
  </si>
  <si>
    <t>Desmontaje de valvulería de Acero Inoxidable 2-4"</t>
  </si>
  <si>
    <t>Desmontaje de Valvulería en tuberías de Acero Inoxidable 2-4"de diámetro máximo, con medios manuales, y carga manual sobre camión o contenedor.
Incluye la descontaminación previa de los elementos en sus superficies accesibles de acuerdo con los procedimientos establecidos, la segmentación mediante herramientas de corte en plasma y/o el desmontaje y la carga de los elementos en contenedores designados por Enresa. Incluye los tiempos de espera para llevar a cabo las medidas radiológicas necesarias.</t>
  </si>
  <si>
    <t>3.07</t>
  </si>
  <si>
    <t>Desmontaje de bombas</t>
  </si>
  <si>
    <t>Desmontaje de bombas y sus componentes, de 150 kg de peso máximo, con medios manuales y mecánicos, previa desconexión de las redes, y obturación de las conducciones conectadas a los elementos. Incluso limpieza, acopio, retirada y carga mecánica sobre camión o contenedor.</t>
  </si>
  <si>
    <t>3.08</t>
  </si>
  <si>
    <t>3.09</t>
  </si>
  <si>
    <t>Desmontaje de filtros y caudalímetro</t>
  </si>
  <si>
    <t>Desmontaje de filtros, caudalímetro y sus componentes, de 150 kg de peso máximo, con medios manuales y mecánicos, previa desconexión de las redes, y obturación de las conducciones conectadas a los elementos. Incluso limpieza, acopio, retirada y carga mecánica sobre camión o contenedor</t>
  </si>
  <si>
    <t>3.10</t>
  </si>
  <si>
    <t>Desmontaje y traslado de Detector de Radiación</t>
  </si>
  <si>
    <t>Desmontaje y traslado de Detector de Radiación, de 150 a 450 kg de peso máximo, con medios manuales y mecánicos, previa desconexión de las redes, y obturación de las conducciones conectadas a los elementos. Incluso limpieza, acopio, retirada y carga mecánica sobre camión para devolver a Enresa.
Incluye: Desconexión de las redes. Obturación de las conducciones conectadas al elemento. Retirada y acopio del material desmontado. Limpieza de los restos de obra. Carga mecánica del material desmontado y restos de obra sobre camión y traslado a Enresa.</t>
  </si>
  <si>
    <t>3.11</t>
  </si>
  <si>
    <t>Demolición completa de caseta metálica.</t>
  </si>
  <si>
    <t>Demolición completa, elemento a elemento, con medios manuales y mecánicos de edificación de 10 m² de superficie total, y carga mecánica sobre camión o contenedor, aislada sin una edificación colindante y/o medianera, compuesto por 1 planta sobre rasante con una altura edificada de 3 m. El edificio presenta una estructura metálica.
Criterio de valoración económica: El precio incluye los trabajos de contención, apuntalamiento y apeo para la sujeción de las edificaciones medianeras, pero no incluye el canon de vertido por entrega de residuos a gestor autorizado ni la demolición de la cimentación.
Incluye: Demolición elemento a elemento de la caseta, con el apuntalamiento provisional que sea necesario. Fragmentación de los escombros en piezas manejables. Limpieza final del solar. Retirada y acopio de escombros. Limpieza de los restos de obra. Carga mecánica de escombros sobre camión o contenedor.
Criterio de medición de proyecto: Número de unidades previstas, según documentación gráfica de Proyecto.
Criterio de medición de obra: Se medirá el número de unidades realmente ejecutadas según especificaciones de Proyecto.</t>
  </si>
  <si>
    <t>3.12</t>
  </si>
  <si>
    <t>Desmontaje de Manguera Plana PVC  2-4"</t>
  </si>
  <si>
    <t>Desmontaje de Manguera Plana PVC 2-4"de diámetro máximo, en instalación superficial, con medios manuales, y carga manual sobre camión o contenedor.
Incluye la segmentación mediante herramientas de corte (cizallado) y/o el desmontaje y la carga de los elementos en contenedores designados por Enresa. Incluye los tiempos de espera para llevar a cabo las medidas radiológicas necesarias.</t>
  </si>
  <si>
    <t>3.13</t>
  </si>
  <si>
    <t>Desmontaje de valvulería de Acero 2-4"</t>
  </si>
  <si>
    <t>Desmontaje de Valvulería en tuberías de Acero 2-4"de diámetro máximo,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</si>
  <si>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3.14</t>
  </si>
  <si>
    <t>Desmontaje de bomba sumergible</t>
  </si>
  <si>
    <t>Desmontaje de bomba sumergible y sus componentes, de 150 kg de peso máximo, con medios manuales y mecánicos, previa desconexión de las redes, y obturación de las conducciones conectadas a los elementos. Incluso limpieza, acopio, retirada y carga mecánica sobre camión o contenedor</t>
  </si>
  <si>
    <t>3.15</t>
  </si>
  <si>
    <t>Desmontaje de tubería HDPE 2-4"</t>
  </si>
  <si>
    <t>Desmontaje de tuberías de HDPE 2-4"de diámetro máximo, montado sobre soportes,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</si>
  <si>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3.16</t>
  </si>
  <si>
    <t>Desmontaje de cableado eléctrico 1,5-50 mm2</t>
  </si>
  <si>
    <t>Retirada de cableado eléctrico 1,5-50 mm2, en instalación dentro de zanja registrable,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</si>
  <si>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3.17</t>
  </si>
  <si>
    <t>Desmontaje de cableado eléctrico 240-500 mm2</t>
  </si>
  <si>
    <t>Retirada de cableado eléctrico 240-500 mm2, en instalación dentro de zanja registrable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</si>
  <si>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3.18</t>
  </si>
  <si>
    <t>Desmontaje de conducto PVC tubo eléctrico</t>
  </si>
  <si>
    <t>Desmontaje de conducto tubo eléctrico, montado sobre soportes,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</si>
  <si>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3.19</t>
  </si>
  <si>
    <t>Desmontaje de conducto Metálico tubo eléctrico</t>
  </si>
  <si>
    <t>3.20</t>
  </si>
  <si>
    <t>Desmontaje de bandejas eléctricas &lt;600 mm</t>
  </si>
  <si>
    <t>Desmontaje de bandejas eléctricas hasta 600mm, montado sobre soportes, con medios manuales, y carga manual sobre camión o contenedor.
Incluye la segmentación mediante herramientas de corte y/o el desmontaje y la carga de los elementos en contenedores designados por Enresa. Incluye los tiempos de espera para llevar a cabo las medidas radiológicas necesarias.</t>
  </si>
  <si>
    <t>3.21</t>
  </si>
  <si>
    <t>Desmontaje de bandejas eléctricas 600-1000 mm</t>
  </si>
  <si>
    <t>3.22</t>
  </si>
  <si>
    <t>Desmontaje de equipos eléctricos &lt;150kg</t>
  </si>
  <si>
    <t>Desmontaje de equipos eléctricos, de 150 kg de peso máximo, con medios manuales y mecánicos, previa desconexión de las redes. Incluso limpieza, acopio, retirada y carga mecánica sobre camión o contenedor para devolver a Enresa.</t>
  </si>
  <si>
    <t>4.11</t>
  </si>
  <si>
    <t>4.02</t>
  </si>
  <si>
    <t>4.01</t>
  </si>
  <si>
    <t>4.03</t>
  </si>
  <si>
    <t>Demolición de losa de cimentación, losas, bancadas, zanjas enterradas en hormigón armado, de hasta 1,5 m de profundidad máxima, con martillo neumático, y carga mecánica sobre camión o dumper o acopio temporal en las zonas de acopio designadas para ello. Incluye la p/p de segmentación y carga de residuos radiológicos generados en contenedores suministrados por ENRESA. No incluye la gestión de residuos</t>
  </si>
  <si>
    <t>4.04</t>
  </si>
  <si>
    <t>Día</t>
  </si>
  <si>
    <t>Grúa autopropulsada con brazo telescópico</t>
  </si>
  <si>
    <t>Grúa autopropulsada de brazo telescópico con una capacidad de elevación de 50 t y 45 m de altura máxima de trabajo. Precio por día de alquiler incluido de gruista especializado</t>
  </si>
  <si>
    <t>4.05</t>
  </si>
  <si>
    <t>Movimiento de piezas metálicas</t>
  </si>
  <si>
    <t xml:space="preserve">Actividad complementaria al corte de las piezas del depósito FH-20*. La actividad incluye el alquiler de cesta elevadora de brazo articulado, el corte de los orificios para la colocación de las eslingas, el izado y puesta a tierra de las piezas y su manejo en general. Incluye los tiempos de espera para la realización por parte de ENRESA de las medidas radiológicas para la caracterización de los residuos generados. No Incluye la gestión de residuos. </t>
  </si>
  <si>
    <t>4.06</t>
  </si>
  <si>
    <t>Corte de chapa metálica</t>
  </si>
  <si>
    <t>Corte de chapa metálica soldada, formada por acero inoxidable o similar, de hasta 8 mm de espesor, con equipo de corte por plasma, y carga manual sobre camión o contenedor.</t>
  </si>
  <si>
    <t>4.07</t>
  </si>
  <si>
    <t>Limpieza superficial de chapa metálica</t>
  </si>
  <si>
    <t>Limpieza de superficie de acero tramite trapeado, eliminando la suciedad superficial, la herrumbre y toda sustancia que pueda constituir contaminación, mediante trapo especifico y/o cepillado con cepillo de púas de acero, y carga manual de los restos generados sobre camión o contenedor.</t>
  </si>
  <si>
    <t>4.08</t>
  </si>
  <si>
    <t>Retirada impermeabilización Balsa Decantación y Gravas de Zanja Drenante</t>
  </si>
  <si>
    <t>Retirada con medios manuales de la impermeabilización de la Balsa de Decantación y de las gravas y demás componentes de la zanja drenante. Incluye la carga a camión de los residuos generados, pero no incluye el Transporte ni la gestión de los mismos.</t>
  </si>
  <si>
    <t>4.09</t>
  </si>
  <si>
    <t>Demolición de estructuras de hormigón armado con medios mecánicos</t>
  </si>
  <si>
    <t>Demolición de estructuras tipo muro de hormigón armado de hasta 50 cm de espesor y hasta los 3 m de altura con retroexcavadora con martillo rompedor y carga mecánica sobre camión o dumper o acopio temporal en las zonas de acopio designadas para ello. Incluye la p/p de segmentación y carga de residuos radiológicos generados en contenedores suministrados por ENRESA. No incluye la gestión de residuos</t>
  </si>
  <si>
    <t>4.10</t>
  </si>
  <si>
    <t>Corte de losa de hormigón armado con útiles diamantados</t>
  </si>
  <si>
    <t>Corte en húmedo de losa maciza de hormigón armado, con sierra con disco diamantado, previo levantado de la chapa metálica de base, y carga manual sobre camión o contenedor. El precio no incluye el levantado de la chapa metálica.</t>
  </si>
  <si>
    <t>Demolición de estructura metálica</t>
  </si>
  <si>
    <t>Demolición de estructura metálica de escalera o pasarela, formada por piezas simples de perfiles laminados, peldaños y barandilla de acero, con equipo de oxicorte, y carga manual sobre camión o contenedor</t>
  </si>
  <si>
    <t>5.01</t>
  </si>
  <si>
    <t>5.02</t>
  </si>
  <si>
    <t>Protección líneas eléctricas a mantener</t>
  </si>
  <si>
    <t>Protección de las líneas eléctricas a mantener para evitar su daño en las tareas de excavación y regularización del terreno</t>
  </si>
  <si>
    <t>6.01</t>
  </si>
  <si>
    <t>Excavación de tierras con medios mecánicos</t>
  </si>
  <si>
    <t>6.02</t>
  </si>
  <si>
    <t>Transporte de tierras y cualquier otro material clasificado como desclasificable por parte de ENRESA a través de las distintas instalaciones de la planta para su adecuada gestión. Incluye dumper y/o camión o cualquier otro medio de transporte adecuado al material transportado. Incluye la carga y descarga del material en las diferentes etapas de procesado del material. Incluye las operaciones de carga para su entrega a Gestor Autorizado en el caso de que el material finalmente se desclasifique.  Incluye las operaciones de transporte necesarias hasta los Almacenes que designe ENRESA en caso de clasificación final por parte de ENRESA como RBBA o RBMA. El precio incluye el tiempo de espera en obra durante las operaciones de carga, el viaje de ida, la descarga y el viaje de vuelta. El precio no incluye los contenedores de transporte de los materiales desclasificables, que serán aportados por ENRESA</t>
  </si>
  <si>
    <t>6.03</t>
  </si>
  <si>
    <t>Regularización y Compactación de fondo de excavación</t>
  </si>
  <si>
    <t>Regularización y compactación del fondo de la excavación a cielo abierto, con medios mecánicos</t>
  </si>
  <si>
    <t>6.04</t>
  </si>
  <si>
    <t>Relleno y Terraplenado de tierras</t>
  </si>
  <si>
    <t>Relleno de tierra, mediante el extendido en tongadas de espesor no superior a 30 cm de material tolerable, que cumple los requisitos expuestos en el art. 330.3.3.3 del PG-3 y posterior compactación con medios mecánicos hasta alcanzar una densidad seca no inferior al 95% de la máxima obtenida en el ensayo Proctor Modificado, realizado según UNE 103501, y ello cuantas veces sea necesario, hasta conseguir la cota de subrasante. El precio no incluye la realización del ensayo Proctor Modificado</t>
  </si>
  <si>
    <t>6.05</t>
  </si>
  <si>
    <t>Aporte de tierra vegetal</t>
  </si>
  <si>
    <t>Aporte de tierra vegetal cribada, suministrada a granel y extendida con medios mecánicos, mediante retroexcavadora, en capas de espesor uniforme y sin producir daños a las plantas existentes</t>
  </si>
  <si>
    <t>7.01</t>
  </si>
  <si>
    <t>ACTIVIDADES COMPLEMENTARIAS A LAS DEMOLICIONES</t>
  </si>
  <si>
    <t>Desbroce, retirada de capa vegetal y limpieza del terreno de topografía accidentada, con medios mecánicos. Incluye la retirada de maleza y pequeñas plantas no incluidas en la partida de talado y retirada de vegetación arbórea. Hasta una profundidad no menor que el espesor de la capa de tierra vegetal, considerando como mínima 20 cm. Incluye p/p de medios para la carga a camión. El precio no incluye la tala de árboles ni el transporte de las tierras retiradas</t>
  </si>
  <si>
    <t>7.02</t>
  </si>
  <si>
    <t>Vaciado de líquidos Depósito FH-20*</t>
  </si>
  <si>
    <t>Vaciado de agua contenida dentro del depósito FH-20* con una bomba sumergible de achique a través del manhole o haciendo un taladro en la parte más baja de la pared del tanque. El agua se bombeará a un depósito GRG (jaula cúbica de 1 m^3 con un depósito de material plástico dentro). Incluye los tiempos de espera para la realización por parte de ENRESA de las medidas radiológicas para la caracterización de los residuos generados. No incluye la gestión de residuos</t>
  </si>
  <si>
    <t>7.03</t>
  </si>
  <si>
    <t>Retirada con medios manuales de sedimentos</t>
  </si>
  <si>
    <t>Retirada de sedimentos internos al depósito FH-20*, en suelo de consistencia blanda, con medios manuales, y carga a camión y/o acopio temporal. Incluye los tiempos de espera para la realización por parte de ENRESA de las medidas radiológicas para la caracterización de los residuos generados. No incluye la gestión de residuos</t>
  </si>
  <si>
    <t>7.04</t>
  </si>
  <si>
    <t>Trabajos de limpieza de la Galería debajo depósito FH-20*</t>
  </si>
  <si>
    <t>Limpieza de los posibles restos de hidrocarburos de las paredes de Galería subterránea por equipo especializado en trabajos en espacios confinados. La limpieza se ejecutará con agua a presión desde un extremo avanzando hasta el opuesto con el auxilio de un camión mixto aspiración-impulsión para la recogida de las aguas. Los trabajos de limpieza deberán de seguir los protocolos y las instrucciones del informe previo. Los trabajos se realizarán solamente después de haber abierto las dos ventanas para la circulación del aire en la bóveda de la galería. La partida está valorada por día de trabajo por el equipo especializado y no incluye la gestión de los residuos.</t>
  </si>
  <si>
    <t>8.01</t>
  </si>
  <si>
    <t>Ton</t>
  </si>
  <si>
    <t>8.02</t>
  </si>
  <si>
    <t>Canon de vertido por entrega de tierras a gestor autorizado</t>
  </si>
  <si>
    <t>Canon de vertido por entrega de tierras procedentes de la excavación,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</si>
  <si>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8.03</t>
  </si>
  <si>
    <t>Transporte con camión de residuos vegetales producidos durante los trabajos de limpieza de solares, poda y tala de árboles, a vertedero específico, situado a 20 km de distancia máxima. El precio incluye el tiempo de espera en obra durante las operaciones de carga, el viaje de ida, la descarga y el viaje de vuelta, pero no incluye la carga en obra.</t>
  </si>
  <si>
    <t>8.04</t>
  </si>
  <si>
    <t>Canon de vertido por entrega de residuos vegetales a gestor autorizado</t>
  </si>
  <si>
    <t>Canon de vertido por entrega de residuos vegetales producidos durante los trabajos de limpieza de solares, poda y tala de árboles, en vertedero específico. El precio incluye cualquier tasa o impuesto aplicable según la normativa vigente. El precio no incluye el transporte</t>
  </si>
  <si>
    <t>8.05</t>
  </si>
  <si>
    <t>Transporte con camión de residuos inertes de hormigones, morteros y prefabricados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</si>
  <si>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8.06</t>
  </si>
  <si>
    <t>Canon de vertido por entrega de hormigones y morteros a gestor autorizado</t>
  </si>
  <si>
    <t>Canon de vertido por entrega de residuos inertes de hormigones, morteros y prefabricados producidos en obras de construcción y/o demolición,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</si>
  <si>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8.07</t>
  </si>
  <si>
    <t>Transporte de mezcla de hormigones y tierras a vertedero con camión</t>
  </si>
  <si>
    <t>Transporte con camión de residuos inertes mezcla de hormigones y tierras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</si>
  <si>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8.08</t>
  </si>
  <si>
    <t>Canon de vertido por entrega de mezcla de hormigones y tierras a gestor autorizado</t>
  </si>
  <si>
    <t>Canon de vertido por entrega de residuos inertes mezcla de hormigones y tierras producidos en obras de construcción y/o demolición,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</si>
  <si>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8.09</t>
  </si>
  <si>
    <t>Transporte de hierro, acero y materiales metálicos a vertedero con camión</t>
  </si>
  <si>
    <t>Transporte con camión de residuos inertes metálicos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</si>
  <si>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8.10</t>
  </si>
  <si>
    <t>Canon de vertido por entrega de hierro, acero y materiales metálicos a gestor autorizado</t>
  </si>
  <si>
    <t>Canon de vertido por entrega de residuos inertes metálicos producidos en obras de construcción y/o demolición,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</si>
  <si>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8.11</t>
  </si>
  <si>
    <t>Transporte de plásticos a vertedero con camión</t>
  </si>
  <si>
    <t>Transporte con camión de residuos inertes plásticos producidos en obras de construcción y/o demolición, a vertedero específico, instalación de tratamiento de residuos de construcción y demolición externa a la obra o centro de valorización o eliminación de residuos, situado a 30 km de distancia. El precio incluye el tiempo de espera en obra durante las operaciones de carga, el viaje de ida, la descarga y el viaje de vuelta, pero no incluye la carga en obra</t>
  </si>
  <si>
    <t>8.12</t>
  </si>
  <si>
    <t>Canon de vertido por entrega de plásticos a gestor autorizado</t>
  </si>
  <si>
    <t>Canon de vertido por entrega de residuos inertes plásticos producidos en obras de construcción y/o demolición,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</si>
  <si>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8.13</t>
  </si>
  <si>
    <t>Transporte de residuos peligrosos con contenedor</t>
  </si>
  <si>
    <t>Transporte de residuos peligrosos producidos en obras de construcción y/o demolición, con contenedor de 1,0 m³, a vertedero específico, instalación de tratamiento de residuos de construcción y demolición externa a la obra o centro de valorización o eliminación de residuos. Incluso servicio de entrega, alquiler y recogida en obra del contenedor</t>
  </si>
  <si>
    <t>8.14</t>
  </si>
  <si>
    <t>Canon de vertido por entrega de contenedor con residuos peligrosos a gestor autorizado</t>
  </si>
  <si>
    <t>Canon de vertido por entrega a gestor autorizado de residuos peligrosos, de contenedor de 1,0 m³ con agua potencialmente contaminada por hidrocarburos e/o sustancias peligrosas procedentes de la limpieza de los sedimentos del depósito FH-20* y de la galería debajo del mismo. El precio no incluye el contenedor ni el transporte</t>
  </si>
  <si>
    <t>8.15</t>
  </si>
  <si>
    <t>kg</t>
  </si>
  <si>
    <t>Valorización por entrega de hierro y acero a gestor autorizado</t>
  </si>
  <si>
    <t>Canon de valorización por entrega de residuos inertes metálicos producidos en obras de construcción y/o demolición,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</si>
  <si>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8.16</t>
  </si>
  <si>
    <t>Valorización por entrega de acero inoxidable a gestor autorizado</t>
  </si>
  <si>
    <t>Canon de valorización por entrega de residuos inertes de acero inoxidable producidos en obras de construcción y/o demolición,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</si>
  <si>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8.17</t>
  </si>
  <si>
    <t>Valorización por entrega de aluminio a gestor autorizado</t>
  </si>
  <si>
    <t>Canon de valorización por entrega de residuos inertes de aluminio producidos en obras de construcción y/o demolición,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</si>
  <si>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8.18</t>
  </si>
  <si>
    <t>Valorización por entrega de cobre a gestor autorizado</t>
  </si>
  <si>
    <t>Canon de valorización por entrega de residuos inertes de cobre producidos en obras de construcción y/o demolición, en vertedero específico, instalación de tratamiento de residuos de construcción y demolición externa a la obra o centro de valorización o eliminación de residuos. El precio incluye cualquier tasa o impuesto aplicable según la normativa vigente. El precio no incluye el transporte</t>
  </si>
  <si>
    <t>CAPÍTULO 10</t>
  </si>
  <si>
    <t>9.01</t>
  </si>
  <si>
    <t>Suministro de contenedor metálico del tipo CMD o equivalente para material desclasificable, de acuerdo con las características indicadas en el Anexo A.1.12. Puesto en las instalaciones de ENRESA en la C.N. de Zorita. Totalmente terminado. Incluye p/p de medios auxiliares para su descarga y acopio en el lugar indicado por ENRESA.</t>
  </si>
  <si>
    <t>10.01</t>
  </si>
  <si>
    <t xml:space="preserve">Incluye todas las medidas e instalaciones necesarias de seguridad y salud, tales como casetas y su mobiliario, protecciones colectivas (barandillas, cuadros de obra, tomas de tierra, pci, protección huecos, plataformas, pasarelas, protecciones espera de armaduras, etc), E.P.I.s (cabeza, cuerpo, manos, pies, piernas, anticaídas, etc), mano de obra (comité de SyS, reconocimientos médicos, formación, mantenimiento de casetas e instalaciones. etc) y señalización (balizas, señalización vertical, etc)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</si>
</sst>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43" formatCode="_-* #,##0.00_-;\-* #,##0.00_-;_-* &quot;-&quot;??_-;_-@_-"/>
  </numFmts>
  <fonts count="24"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
      <sz val="11"/>
      <color theme="1"/>
      <name val="Calibri"/>
      <family val="2"/>
      <scheme val="minor"/>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3">
    <xf numFmtId="0" fontId="0" fillId="0" borderId="0"/>
    <xf numFmtId="0" fontId="20" fillId="9" borderId="0" applyNumberFormat="0" applyBorder="0" applyAlignment="0" applyProtection="0"/>
    <xf numFmtId="43" fontId="23" fillId="0" borderId="0" applyFont="0" applyFill="0" applyBorder="0" applyAlignment="0" applyProtection="0"/>
  </cellStyleXfs>
  <cellXfs count="140">
    <xf numFmtId="0" fontId="0" fillId="0" borderId="0" xfId="0"/>
    <xf numFmtId="0" fontId="0" fillId="0" borderId="3" xfId="0" applyBorder="1"/>
    <xf numFmtId="0" fontId="2" fillId="0" borderId="0" xfId="0" applyFont="1" applyAlignment="1">
      <alignment horizontal="center" vertical="center"/>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3" fillId="0" borderId="0" xfId="0" applyFont="1" applyAlignment="1">
      <alignment horizontal="justify" vertical="center" wrapText="1"/>
    </xf>
    <xf numFmtId="0" fontId="0" fillId="0" borderId="0" xfId="0" applyAlignment="1">
      <alignment wrapText="1"/>
    </xf>
    <xf numFmtId="0" fontId="0" fillId="0" borderId="0" xfId="0" applyAlignment="1">
      <alignment vertical="center" wrapText="1"/>
    </xf>
    <xf numFmtId="0" fontId="2" fillId="0" borderId="3"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justify" vertical="center"/>
    </xf>
    <xf numFmtId="0" fontId="3" fillId="0" borderId="8" xfId="0" applyFont="1" applyBorder="1" applyAlignment="1">
      <alignment horizontal="justify" vertical="center" wrapText="1"/>
    </xf>
    <xf numFmtId="0" fontId="2" fillId="0" borderId="8" xfId="0" applyFont="1" applyBorder="1" applyAlignment="1">
      <alignment horizontal="center" vertical="center" wrapText="1"/>
    </xf>
    <xf numFmtId="0" fontId="0" fillId="0" borderId="8" xfId="0" applyBorder="1" applyAlignment="1">
      <alignment wrapText="1"/>
    </xf>
    <xf numFmtId="0" fontId="3" fillId="0" borderId="3" xfId="0" applyFont="1" applyBorder="1" applyAlignment="1">
      <alignment horizontal="right" vertical="center"/>
    </xf>
    <xf numFmtId="0" fontId="0" fillId="0" borderId="14" xfId="0" applyBorder="1"/>
    <xf numFmtId="8" fontId="1" fillId="2" borderId="5" xfId="0" applyNumberFormat="1" applyFont="1" applyFill="1" applyBorder="1" applyAlignment="1">
      <alignment horizontal="center" vertical="center"/>
    </xf>
    <xf numFmtId="0" fontId="2" fillId="0" borderId="5" xfId="0" applyFont="1" applyBorder="1" applyAlignment="1">
      <alignment horizontal="center" vertical="center" wrapText="1"/>
    </xf>
    <xf numFmtId="0" fontId="0" fillId="5" borderId="0" xfId="0" applyFill="1"/>
    <xf numFmtId="4" fontId="0" fillId="0" borderId="0" xfId="0" applyNumberFormat="1"/>
    <xf numFmtId="4" fontId="0" fillId="0" borderId="0" xfId="0" applyNumberFormat="1" applyAlignment="1">
      <alignment vertical="center" wrapText="1"/>
    </xf>
    <xf numFmtId="4" fontId="3" fillId="0" borderId="0" xfId="0" applyNumberFormat="1" applyFont="1" applyAlignment="1">
      <alignment horizontal="justify" vertical="center"/>
    </xf>
    <xf numFmtId="4" fontId="2" fillId="0" borderId="5" xfId="0" applyNumberFormat="1" applyFont="1" applyBorder="1" applyAlignment="1">
      <alignment horizontal="center" vertical="center" wrapText="1"/>
    </xf>
    <xf numFmtId="4" fontId="2" fillId="0" borderId="0" xfId="0" applyNumberFormat="1" applyFont="1" applyAlignment="1">
      <alignment horizontal="center" vertical="center" wrapText="1"/>
    </xf>
    <xf numFmtId="4" fontId="2" fillId="0" borderId="8" xfId="0" applyNumberFormat="1" applyFont="1" applyBorder="1" applyAlignment="1">
      <alignment horizontal="center" vertical="center" wrapText="1"/>
    </xf>
    <xf numFmtId="4" fontId="3" fillId="0" borderId="8" xfId="0" applyNumberFormat="1" applyFont="1" applyBorder="1" applyAlignment="1">
      <alignment horizontal="justify"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4" fillId="0" borderId="0" xfId="0" applyFont="1" applyAlignment="1">
      <alignment horizontal="center" vertical="center" wrapText="1"/>
    </xf>
    <xf numFmtId="0" fontId="1" fillId="3" borderId="6" xfId="0" quotePrefix="1" applyFont="1" applyFill="1" applyBorder="1" applyAlignment="1">
      <alignment horizontal="center" vertical="center"/>
    </xf>
    <xf numFmtId="2" fontId="1" fillId="3" borderId="7" xfId="0" applyNumberFormat="1" applyFont="1" applyFill="1" applyBorder="1" applyAlignment="1">
      <alignment horizontal="right" vertical="center"/>
    </xf>
    <xf numFmtId="2" fontId="1" fillId="3" borderId="7" xfId="0" applyNumberFormat="1" applyFont="1" applyFill="1" applyBorder="1" applyAlignment="1">
      <alignment horizontal="center" vertical="center"/>
    </xf>
    <xf numFmtId="4" fontId="1" fillId="3" borderId="7" xfId="0" applyNumberFormat="1" applyFont="1" applyFill="1" applyBorder="1" applyAlignment="1">
      <alignment horizontal="center" vertical="center"/>
    </xf>
    <xf numFmtId="0" fontId="0" fillId="5" borderId="11" xfId="0" applyFill="1" applyBorder="1" applyAlignment="1">
      <alignment horizontal="center"/>
    </xf>
    <xf numFmtId="0" fontId="0" fillId="5" borderId="12" xfId="0" applyFill="1" applyBorder="1" applyAlignment="1">
      <alignment horizont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1" fillId="5" borderId="1"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2" fillId="0" borderId="8" xfId="0" applyFont="1" applyBorder="1" applyAlignment="1">
      <alignment horizontal="center" vertical="center"/>
    </xf>
    <xf numFmtId="0" fontId="2" fillId="0" borderId="3" xfId="0" applyFont="1" applyBorder="1" applyAlignment="1">
      <alignment horizontal="justify"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4" fillId="5" borderId="0" xfId="0" applyFont="1" applyFill="1" applyAlignment="1" applyProtection="1">
      <alignment horizontal="justify" vertical="justify" wrapText="1"/>
      <protection locked="0"/>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xf numFmtId="8" fontId="6" fillId="5" borderId="1" xfId="0" applyNumberFormat="1" applyFont="1" applyFill="1" applyBorder="1" applyAlignment="1">
      <alignment horizontal="right" vertical="center"/>
    </xf>
    <xf numFmtId="8" fontId="6"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1" fillId="3" borderId="4" xfId="0" applyFont="1" applyFill="1" applyBorder="1" applyAlignment="1">
      <alignment horizontal="justify" vertical="center" wrapText="1"/>
    </xf>
    <xf numFmtId="0" fontId="4" fillId="5" borderId="0" xfId="0" applyFont="1" applyFill="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1" fillId="2" borderId="4" xfId="0" applyFont="1" applyFill="1" applyBorder="1" applyAlignment="1">
      <alignment vertical="center" wrapText="1"/>
    </xf>
    <xf numFmtId="0" fontId="3" fillId="0" borderId="1" xfId="0" applyFont="1" applyBorder="1" applyAlignment="1">
      <alignment horizontal="justify" vertical="center"/>
    </xf>
    <xf numFmtId="0" fontId="3" fillId="0" borderId="3" xfId="0" applyFont="1" applyBorder="1" applyAlignment="1">
      <alignment horizontal="justify" vertical="center"/>
    </xf>
    <xf numFmtId="0" fontId="3" fillId="0" borderId="4" xfId="0" applyFont="1" applyBorder="1" applyAlignment="1">
      <alignment horizontal="justify" vertical="center"/>
    </xf>
    <xf numFmtId="43" fontId="1" fillId="3" borderId="7" xfId="2" applyFont="1" applyFill="1" applyBorder="1" applyAlignment="1">
      <alignment horizontal="right" vertical="center"/>
    </xf>
  </cellXfs>
  <cellStyles count="3">
    <cellStyle name="Millares" xfId="2" builtinId="3"/>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112643</xdr:colOff>
      <xdr:row>14</xdr:row>
      <xdr:rowOff>129873</xdr:rowOff>
    </xdr:from>
    <xdr:to>
      <xdr:col>4</xdr:col>
      <xdr:colOff>1332542</xdr:colOff>
      <xdr:row>15</xdr:row>
      <xdr:rowOff>454301</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171121" y="3012221"/>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4"/>
  <sheetViews>
    <sheetView tabSelected="1" zoomScale="115" zoomScaleNormal="115" workbookViewId="0"/>
  </sheetViews>
  <sheetFormatPr baseColWidth="10" defaultColWidth="11.5703125" defaultRowHeight="15" x14ac:dyDescent="0.25"/>
  <cols>
    <col min="1" max="1" width="2" style="54" customWidth="1"/>
    <col min="2" max="2" width="42.7109375" style="57" customWidth="1"/>
    <col min="3" max="3" width="6" style="57" customWidth="1"/>
    <col min="4" max="4" width="16.7109375" style="57" customWidth="1"/>
    <col min="5" max="5" width="15.42578125" style="54" customWidth="1"/>
    <col min="6" max="6" width="1" style="54" customWidth="1"/>
    <col min="7" max="15" width="11.5703125" style="54"/>
    <col min="16" max="16" width="13.140625" style="54" customWidth="1"/>
    <col min="17" max="17" width="2.85546875" style="54" customWidth="1"/>
    <col min="18" max="29" width="11.5703125" style="54"/>
    <col min="30" max="16384" width="11.5703125" style="57"/>
  </cols>
  <sheetData>
    <row r="1" spans="2:2" s="54" customFormat="1" ht="9.75" customHeight="1" x14ac:dyDescent="0.25"/>
    <row r="2" spans="2:2" s="54" customFormat="1" ht="9.75" customHeight="1" x14ac:dyDescent="0.25"/>
    <row r="3" spans="2:2" s="54" customFormat="1" ht="9.75" customHeight="1" x14ac:dyDescent="0.25"/>
    <row r="4" spans="2:2" s="54" customFormat="1" ht="9.75" customHeight="1" x14ac:dyDescent="0.25"/>
    <row r="5" spans="2:2" s="54" customFormat="1" ht="9.75" customHeight="1" x14ac:dyDescent="0.25"/>
    <row r="6" spans="2:2" s="54" customFormat="1" ht="20.25" customHeight="1" x14ac:dyDescent="0.35">
      <c r="B6" s="55" t="s">
        <v>23</v>
      </c>
    </row>
    <row r="7" spans="2:2" s="54" customFormat="1" ht="15" customHeight="1" x14ac:dyDescent="0.25"/>
    <row r="8" spans="2:2" s="54" customFormat="1" ht="15" customHeight="1" x14ac:dyDescent="0.25">
      <c r="B8" s="56" t="s">
        <v>34</v>
      </c>
    </row>
    <row r="9" spans="2:2" s="54" customFormat="1" ht="15" customHeight="1" x14ac:dyDescent="0.25">
      <c r="B9" s="56" t="s">
        <v>30</v>
      </c>
    </row>
    <row r="10" spans="2:2" s="54" customFormat="1" ht="15" customHeight="1" x14ac:dyDescent="0.25">
      <c r="B10" s="56" t="s">
        <v>35</v>
      </c>
    </row>
    <row r="11" spans="2:2" s="54" customFormat="1" ht="15" customHeight="1" x14ac:dyDescent="0.25">
      <c r="B11" s="56" t="s">
        <v>31</v>
      </c>
    </row>
    <row r="12" spans="2:2" s="54" customFormat="1" ht="15" customHeight="1" x14ac:dyDescent="0.25">
      <c r="B12" s="56" t="s">
        <v>33</v>
      </c>
    </row>
    <row r="13" spans="2:2" s="54" customFormat="1" ht="15" customHeight="1" x14ac:dyDescent="0.25">
      <c r="B13" s="56" t="s">
        <v>27</v>
      </c>
    </row>
    <row r="14" spans="2:2" s="54" customFormat="1" ht="15" customHeight="1" x14ac:dyDescent="0.25">
      <c r="B14" s="56" t="s">
        <v>25</v>
      </c>
    </row>
    <row r="15" spans="2:2" s="54" customFormat="1" ht="15" customHeight="1" x14ac:dyDescent="0.25">
      <c r="B15" s="56" t="s">
        <v>28</v>
      </c>
    </row>
    <row r="16" spans="2:2" s="54" customFormat="1" ht="15" customHeight="1" x14ac:dyDescent="0.25">
      <c r="B16" s="56" t="s">
        <v>29</v>
      </c>
    </row>
    <row r="17" spans="2:19" s="54" customFormat="1" ht="15" customHeight="1" x14ac:dyDescent="0.25">
      <c r="B17" s="56" t="s">
        <v>24</v>
      </c>
    </row>
    <row r="18" spans="2:19" s="54" customFormat="1" ht="15" customHeight="1" x14ac:dyDescent="0.25">
      <c r="B18" s="56" t="s">
        <v>26</v>
      </c>
    </row>
    <row r="19" spans="2:19" s="54" customFormat="1" ht="5.25" customHeight="1" x14ac:dyDescent="0.25">
      <c r="B19" s="56"/>
    </row>
    <row r="20" spans="2:19" s="54" customFormat="1" ht="47.25" customHeight="1" x14ac:dyDescent="0.25">
      <c r="B20" s="66" t="s">
        <v>32</v>
      </c>
      <c r="C20" s="67"/>
      <c r="D20" s="67"/>
      <c r="E20" s="67"/>
      <c r="F20" s="67"/>
      <c r="G20" s="67"/>
      <c r="H20" s="67"/>
      <c r="I20" s="67"/>
      <c r="J20" s="67"/>
      <c r="K20" s="67"/>
      <c r="L20" s="67"/>
      <c r="M20" s="67"/>
      <c r="N20" s="67"/>
      <c r="O20" s="67"/>
      <c r="P20" s="67"/>
      <c r="Q20" s="67"/>
      <c r="R20" s="67"/>
      <c r="S20" s="68"/>
    </row>
    <row r="21" spans="2:19" s="54" customFormat="1" x14ac:dyDescent="0.25"/>
    <row r="22" spans="2:19" s="54" customFormat="1" x14ac:dyDescent="0.25"/>
    <row r="23" spans="2:19" s="54" customFormat="1" x14ac:dyDescent="0.25"/>
    <row r="24" spans="2:19" s="54" customFormat="1" x14ac:dyDescent="0.25"/>
    <row r="25" spans="2:19" s="54" customFormat="1" x14ac:dyDescent="0.25"/>
    <row r="26" spans="2:19" s="54" customFormat="1" x14ac:dyDescent="0.25"/>
    <row r="27" spans="2:19" s="54" customFormat="1" x14ac:dyDescent="0.25"/>
    <row r="28" spans="2:19" s="54" customFormat="1" x14ac:dyDescent="0.25"/>
    <row r="29" spans="2:19" s="54" customFormat="1" x14ac:dyDescent="0.25"/>
    <row r="30" spans="2:19" s="54" customFormat="1" x14ac:dyDescent="0.25"/>
    <row r="31" spans="2:19" s="54" customFormat="1" x14ac:dyDescent="0.25"/>
    <row r="32" spans="2:19" s="54" customFormat="1" x14ac:dyDescent="0.25"/>
    <row r="33" s="54" customFormat="1" x14ac:dyDescent="0.25"/>
    <row r="34" s="54" customFormat="1" x14ac:dyDescent="0.25"/>
    <row r="35" s="54" customFormat="1" x14ac:dyDescent="0.25"/>
    <row r="36" s="54" customFormat="1" x14ac:dyDescent="0.25"/>
    <row r="37" s="54" customFormat="1" x14ac:dyDescent="0.25"/>
    <row r="38" s="54" customFormat="1" x14ac:dyDescent="0.25"/>
    <row r="39" s="54" customFormat="1" x14ac:dyDescent="0.25"/>
    <row r="40" s="54" customFormat="1" x14ac:dyDescent="0.25"/>
    <row r="41" s="54" customFormat="1" x14ac:dyDescent="0.25"/>
    <row r="42" s="54" customFormat="1" x14ac:dyDescent="0.25"/>
    <row r="43" s="54" customFormat="1" x14ac:dyDescent="0.25"/>
    <row r="44" s="54" customFormat="1" x14ac:dyDescent="0.25"/>
    <row r="45" s="54" customFormat="1" x14ac:dyDescent="0.25"/>
    <row r="46" s="54" customFormat="1" x14ac:dyDescent="0.25"/>
    <row r="47" s="54" customFormat="1" x14ac:dyDescent="0.25"/>
    <row r="48" s="54" customFormat="1" x14ac:dyDescent="0.25"/>
    <row r="49" s="54" customFormat="1" x14ac:dyDescent="0.25"/>
    <row r="50" s="54" customFormat="1" x14ac:dyDescent="0.25"/>
    <row r="51" s="54" customFormat="1" x14ac:dyDescent="0.25"/>
    <row r="52" s="54" customFormat="1" x14ac:dyDescent="0.25"/>
    <row r="53" s="54" customFormat="1" x14ac:dyDescent="0.25"/>
    <row r="54" s="54" customFormat="1" x14ac:dyDescent="0.25"/>
    <row r="55" s="54" customFormat="1" x14ac:dyDescent="0.25"/>
    <row r="56" s="54" customFormat="1" x14ac:dyDescent="0.25"/>
    <row r="57" s="54" customFormat="1" x14ac:dyDescent="0.25"/>
    <row r="58" s="54" customFormat="1" x14ac:dyDescent="0.25"/>
    <row r="59" s="54" customFormat="1" x14ac:dyDescent="0.25"/>
    <row r="60" s="54" customFormat="1" x14ac:dyDescent="0.25"/>
    <row r="61" s="54" customFormat="1" x14ac:dyDescent="0.25"/>
    <row r="62" s="54" customFormat="1" x14ac:dyDescent="0.25"/>
    <row r="63" s="54" customFormat="1" x14ac:dyDescent="0.25"/>
    <row r="64" s="54" customFormat="1" x14ac:dyDescent="0.25"/>
    <row r="65" s="54" customFormat="1" x14ac:dyDescent="0.25"/>
    <row r="66" s="54" customFormat="1" x14ac:dyDescent="0.25"/>
    <row r="67" s="54" customFormat="1" x14ac:dyDescent="0.25"/>
    <row r="68" s="54" customFormat="1" x14ac:dyDescent="0.25"/>
    <row r="69" s="54" customFormat="1" x14ac:dyDescent="0.25"/>
    <row r="70" s="54" customFormat="1" x14ac:dyDescent="0.25"/>
    <row r="71" s="54" customFormat="1" x14ac:dyDescent="0.25"/>
    <row r="72" s="54" customFormat="1" x14ac:dyDescent="0.25"/>
    <row r="73" s="54" customFormat="1" x14ac:dyDescent="0.25"/>
    <row r="74" s="54" customFormat="1" x14ac:dyDescent="0.25"/>
    <row r="75" s="54" customFormat="1" x14ac:dyDescent="0.25"/>
    <row r="76" s="54" customFormat="1" x14ac:dyDescent="0.25"/>
    <row r="77" s="54" customFormat="1" x14ac:dyDescent="0.25"/>
    <row r="78" s="54" customFormat="1" x14ac:dyDescent="0.25"/>
    <row r="79" s="54" customFormat="1" x14ac:dyDescent="0.25"/>
    <row r="80" s="54" customFormat="1" x14ac:dyDescent="0.25"/>
    <row r="81" s="54" customFormat="1" x14ac:dyDescent="0.25"/>
    <row r="82" s="54" customFormat="1" x14ac:dyDescent="0.25"/>
    <row r="83" s="54" customFormat="1" x14ac:dyDescent="0.25"/>
    <row r="84" s="54" customFormat="1" x14ac:dyDescent="0.25"/>
  </sheetData>
  <sheetProtection algorithmName="SHA-512" hashValue="ExdQgQoTNesFFH6HlknHY9zfJ+z0IiSFNc3/KsfbEYohYITFOm0m/Q7g8Y3FRLN41Yv/cYGWjtVqDbMDyLJtLw==" saltValue="OS01Y9SBmrUc58FWIn8V5w==" spinCount="100000" sheet="1" objects="1" scenarios="1" selectLockedCells="1" selectUnlockedCells="1"/>
  <mergeCells count="1">
    <mergeCell ref="B20:S20"/>
  </mergeCells>
  <pageMargins left="0.17" right="0.17"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dimension ref="A1:AB1013"/>
  <sheetViews>
    <sheetView zoomScaleNormal="100" workbookViewId="0">
      <selection activeCell="B6" sqref="B6:H13"/>
    </sheetView>
  </sheetViews>
  <sheetFormatPr baseColWidth="10" defaultRowHeight="15" x14ac:dyDescent="0.25"/>
  <cols>
    <col min="1" max="1" width="2" style="23" customWidth="1"/>
    <col min="2" max="2" width="9.140625" customWidth="1"/>
    <col min="3" max="3" width="9.85546875" customWidth="1"/>
    <col min="4" max="4" width="54" customWidth="1"/>
    <col min="5" max="5" width="22.85546875" style="23" customWidth="1"/>
    <col min="6" max="6" width="11.5703125" style="23"/>
    <col min="7" max="7" width="9.5703125" style="23" customWidth="1"/>
    <col min="8" max="8" width="12.85546875" style="23" customWidth="1"/>
    <col min="9" max="9" width="76.28515625" style="23" customWidth="1"/>
    <col min="10" max="28" width="11.5703125" style="23"/>
  </cols>
  <sheetData>
    <row r="1" spans="2:8" s="23" customFormat="1" ht="7.5" customHeight="1" x14ac:dyDescent="0.25"/>
    <row r="2" spans="2:8" s="23" customFormat="1" ht="27.75" customHeight="1" x14ac:dyDescent="0.35">
      <c r="B2" s="87" t="s">
        <v>36</v>
      </c>
      <c r="C2" s="87"/>
      <c r="D2" s="87"/>
      <c r="E2" s="87"/>
      <c r="F2" s="87"/>
      <c r="G2" s="87"/>
      <c r="H2" s="87"/>
    </row>
    <row r="3" spans="2:8" s="23" customFormat="1" ht="9.75" customHeight="1" x14ac:dyDescent="0.25">
      <c r="B3" s="39"/>
      <c r="C3" s="39"/>
      <c r="D3" s="39"/>
      <c r="E3" s="39"/>
      <c r="F3" s="39"/>
      <c r="G3" s="39"/>
      <c r="H3" s="39"/>
    </row>
    <row r="4" spans="2:8" s="23" customFormat="1" ht="16.5" customHeight="1" x14ac:dyDescent="0.25">
      <c r="B4" s="88" t="s">
        <v>14</v>
      </c>
      <c r="C4" s="88"/>
      <c r="D4" s="88"/>
      <c r="E4" s="88"/>
      <c r="F4" s="88"/>
      <c r="G4" s="88"/>
      <c r="H4" s="88"/>
    </row>
    <row r="5" spans="2:8" s="23" customFormat="1" ht="15" customHeight="1" x14ac:dyDescent="0.25">
      <c r="B5" s="37"/>
    </row>
    <row r="6" spans="2:8" s="23" customFormat="1" ht="15" customHeight="1" x14ac:dyDescent="0.25">
      <c r="B6" s="86" t="s">
        <v>94</v>
      </c>
      <c r="C6" s="86"/>
      <c r="D6" s="86"/>
      <c r="E6" s="86"/>
      <c r="F6" s="86"/>
      <c r="G6" s="86"/>
      <c r="H6" s="86"/>
    </row>
    <row r="7" spans="2:8" s="23" customFormat="1" ht="15" customHeight="1" x14ac:dyDescent="0.25">
      <c r="B7" s="86"/>
      <c r="C7" s="86"/>
      <c r="D7" s="86"/>
      <c r="E7" s="86"/>
      <c r="F7" s="86"/>
      <c r="G7" s="86"/>
      <c r="H7" s="86"/>
    </row>
    <row r="8" spans="2:8" s="23" customFormat="1" ht="15" customHeight="1" x14ac:dyDescent="0.25">
      <c r="B8" s="86"/>
      <c r="C8" s="86"/>
      <c r="D8" s="86"/>
      <c r="E8" s="86"/>
      <c r="F8" s="86"/>
      <c r="G8" s="86"/>
      <c r="H8" s="86"/>
    </row>
    <row r="9" spans="2:8" s="23" customFormat="1" ht="15" customHeight="1" x14ac:dyDescent="0.25">
      <c r="B9" s="86"/>
      <c r="C9" s="86"/>
      <c r="D9" s="86"/>
      <c r="E9" s="86"/>
      <c r="F9" s="86"/>
      <c r="G9" s="86"/>
      <c r="H9" s="86"/>
    </row>
    <row r="10" spans="2:8" s="23" customFormat="1" ht="15" customHeight="1" x14ac:dyDescent="0.25">
      <c r="B10" s="86"/>
      <c r="C10" s="86"/>
      <c r="D10" s="86"/>
      <c r="E10" s="86"/>
      <c r="F10" s="86"/>
      <c r="G10" s="86"/>
      <c r="H10" s="86"/>
    </row>
    <row r="11" spans="2:8" s="23" customFormat="1" ht="15" customHeight="1" x14ac:dyDescent="0.25">
      <c r="B11" s="86"/>
      <c r="C11" s="86"/>
      <c r="D11" s="86"/>
      <c r="E11" s="86"/>
      <c r="F11" s="86"/>
      <c r="G11" s="86"/>
      <c r="H11" s="86"/>
    </row>
    <row r="12" spans="2:8" s="23" customFormat="1" ht="15" customHeight="1" x14ac:dyDescent="0.25">
      <c r="B12" s="86"/>
      <c r="C12" s="86"/>
      <c r="D12" s="86"/>
      <c r="E12" s="86"/>
      <c r="F12" s="86"/>
      <c r="G12" s="86"/>
      <c r="H12" s="86"/>
    </row>
    <row r="13" spans="2:8" s="23" customFormat="1" ht="15" customHeight="1" x14ac:dyDescent="0.25">
      <c r="B13" s="86"/>
      <c r="C13" s="86"/>
      <c r="D13" s="86"/>
      <c r="E13" s="86"/>
      <c r="F13" s="86"/>
      <c r="G13" s="86"/>
      <c r="H13" s="86"/>
    </row>
    <row r="14" spans="2:8" s="23" customFormat="1" ht="15" customHeight="1" thickBot="1" x14ac:dyDescent="0.3">
      <c r="B14" s="50"/>
      <c r="C14" s="50"/>
      <c r="D14" s="50"/>
      <c r="E14" s="50"/>
      <c r="F14" s="50"/>
      <c r="G14" s="50"/>
      <c r="H14" s="50"/>
    </row>
    <row r="15" spans="2:8" ht="16.5" customHeight="1" x14ac:dyDescent="0.35">
      <c r="B15" s="111" t="s">
        <v>43</v>
      </c>
      <c r="C15" s="112"/>
      <c r="D15" s="113"/>
      <c r="E15" s="35"/>
      <c r="F15" s="107" t="s">
        <v>22</v>
      </c>
      <c r="G15" s="108"/>
    </row>
    <row r="16" spans="2:8" ht="55.5" customHeight="1" thickBot="1" x14ac:dyDescent="0.4">
      <c r="B16" s="114"/>
      <c r="C16" s="115"/>
      <c r="D16" s="116"/>
      <c r="E16" s="36"/>
      <c r="F16" s="109"/>
      <c r="G16" s="110"/>
    </row>
    <row r="17" spans="2:15" ht="16.5" thickBot="1" x14ac:dyDescent="0.3">
      <c r="B17" s="117" t="s">
        <v>12</v>
      </c>
      <c r="C17" s="118"/>
      <c r="D17" s="119"/>
      <c r="E17" s="31" t="s">
        <v>13</v>
      </c>
      <c r="F17" s="103"/>
      <c r="G17" s="104"/>
      <c r="H17"/>
    </row>
    <row r="18" spans="2:15" ht="17.45" customHeight="1" thickBot="1" x14ac:dyDescent="0.4">
      <c r="B18" s="120" t="s">
        <v>37</v>
      </c>
      <c r="C18" s="121"/>
      <c r="D18" s="121"/>
      <c r="E18" s="51">
        <f>IF(I18="En este capítulo hay alguna partida con precio unitario o partida alzada sin rellenar","Sin importe por errores",+'Modelo de oferta económica'!H56)</f>
        <v>0</v>
      </c>
      <c r="F18" s="105"/>
      <c r="G18" s="106"/>
      <c r="H18" s="24"/>
      <c r="I18" s="32"/>
      <c r="J18" s="32"/>
      <c r="K18" s="32"/>
      <c r="L18" s="32"/>
      <c r="M18" s="32"/>
      <c r="N18" s="32"/>
      <c r="O18" s="32"/>
    </row>
    <row r="19" spans="2:15" ht="17.45" customHeight="1" thickBot="1" x14ac:dyDescent="0.4">
      <c r="B19" s="120" t="s">
        <v>54</v>
      </c>
      <c r="C19" s="121"/>
      <c r="D19" s="121"/>
      <c r="E19" s="51">
        <f>IF(I19="En este capítulo hay alguna partida con precio unitario o partida alzada sin rellenar","Sin importe por errores",+'Modelo de oferta económica'!H82)</f>
        <v>0</v>
      </c>
      <c r="F19" s="105"/>
      <c r="G19" s="106"/>
      <c r="H19" s="24"/>
      <c r="I19" s="32"/>
    </row>
    <row r="20" spans="2:15" ht="17.45" customHeight="1" thickBot="1" x14ac:dyDescent="0.4">
      <c r="B20" s="120" t="s">
        <v>95</v>
      </c>
      <c r="C20" s="121"/>
      <c r="D20" s="121"/>
      <c r="E20" s="51">
        <f>IF(I20="En este capítulo hay alguna partida con precio unitario o partida alzada sin rellenar","Sin importe por errores",+'Modelo de oferta económica'!H116)</f>
        <v>0</v>
      </c>
      <c r="F20" s="105"/>
      <c r="G20" s="106"/>
      <c r="H20" s="24"/>
      <c r="I20" s="32"/>
    </row>
    <row r="21" spans="2:15" ht="17.45" customHeight="1" thickBot="1" x14ac:dyDescent="0.4">
      <c r="B21" s="120" t="s">
        <v>55</v>
      </c>
      <c r="C21" s="121"/>
      <c r="D21" s="121"/>
      <c r="E21" s="51">
        <f>IF(I21="En este capítulo hay alguna partida con precio unitario o partida alzada sin rellenar","Sin importe por errores",+'Modelo de oferta económica'!H207)</f>
        <v>0</v>
      </c>
      <c r="F21" s="105"/>
      <c r="G21" s="106"/>
      <c r="H21" s="24"/>
      <c r="I21" s="32"/>
    </row>
    <row r="22" spans="2:15" ht="17.45" customHeight="1" thickBot="1" x14ac:dyDescent="0.4">
      <c r="B22" s="120" t="s">
        <v>96</v>
      </c>
      <c r="C22" s="121"/>
      <c r="D22" s="121"/>
      <c r="E22" s="51">
        <f>IF(I22="En este capítulo hay alguna partida con precio unitario o partida alzada sin rellenar","Sin importe por errores",+'Modelo de oferta económica'!H253)</f>
        <v>0</v>
      </c>
      <c r="F22" s="105"/>
      <c r="G22" s="106"/>
      <c r="H22" s="24"/>
      <c r="I22" s="32"/>
    </row>
    <row r="23" spans="2:15" ht="17.45" customHeight="1" thickBot="1" x14ac:dyDescent="0.4">
      <c r="B23" s="120" t="s">
        <v>56</v>
      </c>
      <c r="C23" s="121"/>
      <c r="D23" s="121"/>
      <c r="E23" s="51">
        <f>IF(I23="En este capítulo hay alguna partida con precio unitario o partida alzada sin rellenar","Sin importe por errores",+'Modelo de oferta económica'!H263)</f>
        <v>0</v>
      </c>
      <c r="F23" s="105"/>
      <c r="G23" s="106"/>
      <c r="H23" s="24"/>
      <c r="I23" s="32"/>
    </row>
    <row r="24" spans="2:15" ht="17.45" customHeight="1" thickBot="1" x14ac:dyDescent="0.4">
      <c r="B24" s="120" t="s">
        <v>97</v>
      </c>
      <c r="C24" s="121"/>
      <c r="D24" s="121"/>
      <c r="E24" s="51">
        <f>IF(I24="En este capítulo hay alguna partida con precio unitario o partida alzada sin rellenar","Sin importe por errores",+'Modelo de oferta económica'!H285)</f>
        <v>0</v>
      </c>
      <c r="F24" s="64"/>
      <c r="G24" s="65"/>
      <c r="H24" s="24"/>
      <c r="I24" s="32"/>
    </row>
    <row r="25" spans="2:15" ht="17.45" customHeight="1" thickBot="1" x14ac:dyDescent="0.4">
      <c r="B25" s="120" t="s">
        <v>57</v>
      </c>
      <c r="C25" s="121"/>
      <c r="D25" s="121"/>
      <c r="E25" s="51">
        <f>IF(I25="En este capítulo hay alguna partida con precio unitario o partida alzada sin rellenar","Sin importe por errores",+'Modelo de oferta económica'!H303)</f>
        <v>0</v>
      </c>
      <c r="F25" s="64"/>
      <c r="G25" s="65"/>
      <c r="H25" s="24"/>
      <c r="I25" s="32"/>
    </row>
    <row r="26" spans="2:15" ht="17.45" customHeight="1" thickBot="1" x14ac:dyDescent="0.4">
      <c r="B26" s="120" t="s">
        <v>99</v>
      </c>
      <c r="C26" s="121"/>
      <c r="D26" s="121"/>
      <c r="E26" s="51">
        <f>IF(I26="En este capítulo hay alguna partida con precio unitario o partida alzada sin rellenar","Sin importe por errores",+'Modelo de oferta económica'!H377)</f>
        <v>0</v>
      </c>
      <c r="F26" s="64"/>
      <c r="G26" s="65"/>
      <c r="H26" s="24"/>
      <c r="I26" s="32"/>
    </row>
    <row r="27" spans="2:15" ht="17.45" customHeight="1" thickBot="1" x14ac:dyDescent="0.4">
      <c r="B27" s="120" t="s">
        <v>98</v>
      </c>
      <c r="C27" s="121"/>
      <c r="D27" s="121"/>
      <c r="E27" s="51">
        <f>IF(I27="En este capítulo hay alguna partida con precio unitario o partida alzada sin rellenar","Sin importe por errores",+H383)</f>
        <v>0</v>
      </c>
      <c r="F27" s="64"/>
      <c r="G27" s="65"/>
      <c r="H27" s="24"/>
      <c r="I27" s="32"/>
    </row>
    <row r="28" spans="2:15" ht="15.75" customHeight="1" thickBot="1" x14ac:dyDescent="0.4">
      <c r="B28" s="33" t="s">
        <v>42</v>
      </c>
      <c r="C28" s="34"/>
      <c r="D28" s="34"/>
      <c r="E28" s="41">
        <f>SUM(E18:E27)</f>
        <v>0</v>
      </c>
      <c r="F28" s="101">
        <v>828342.7</v>
      </c>
      <c r="G28" s="102"/>
      <c r="I28" s="32"/>
    </row>
    <row r="29" spans="2:15" ht="15.75" thickBot="1" x14ac:dyDescent="0.3">
      <c r="B29" s="23"/>
      <c r="C29" s="23"/>
      <c r="D29" s="23"/>
    </row>
    <row r="30" spans="2:15" ht="15.75" customHeight="1" thickBot="1" x14ac:dyDescent="0.3">
      <c r="B30" s="89" t="s">
        <v>15</v>
      </c>
      <c r="C30" s="90"/>
      <c r="D30" s="90"/>
      <c r="E30" s="91"/>
      <c r="F30" s="38" t="s">
        <v>16</v>
      </c>
      <c r="G30" s="38" t="s">
        <v>17</v>
      </c>
    </row>
    <row r="31" spans="2:15" ht="15" customHeight="1" thickBot="1" x14ac:dyDescent="0.3">
      <c r="B31" s="92"/>
      <c r="C31" s="93"/>
      <c r="D31" s="93"/>
      <c r="E31" s="94"/>
      <c r="F31" s="49"/>
      <c r="G31" s="49"/>
    </row>
    <row r="32" spans="2:15" ht="40.5" customHeight="1" thickBot="1" x14ac:dyDescent="0.3">
      <c r="B32" s="95" t="s">
        <v>18</v>
      </c>
      <c r="C32" s="96"/>
      <c r="D32" s="96"/>
      <c r="E32" s="96"/>
      <c r="F32" s="96"/>
      <c r="G32" s="97"/>
    </row>
    <row r="33" spans="2:8" ht="34.5" customHeight="1" thickBot="1" x14ac:dyDescent="0.3">
      <c r="B33" s="98" t="s">
        <v>19</v>
      </c>
      <c r="C33" s="99"/>
      <c r="D33" s="100"/>
      <c r="E33" s="40" t="s">
        <v>20</v>
      </c>
      <c r="F33" s="122" t="s">
        <v>21</v>
      </c>
      <c r="G33" s="123"/>
    </row>
    <row r="34" spans="2:8" ht="18" customHeight="1" thickBot="1" x14ac:dyDescent="0.3">
      <c r="B34" s="77"/>
      <c r="C34" s="78"/>
      <c r="D34" s="79"/>
      <c r="E34" s="52"/>
      <c r="F34" s="77"/>
      <c r="G34" s="79"/>
    </row>
    <row r="35" spans="2:8" ht="18" customHeight="1" thickBot="1" x14ac:dyDescent="0.3">
      <c r="B35" s="77"/>
      <c r="C35" s="78"/>
      <c r="D35" s="79"/>
      <c r="E35" s="52"/>
      <c r="F35" s="77"/>
      <c r="G35" s="79"/>
    </row>
    <row r="36" spans="2:8" ht="18" customHeight="1" thickBot="1" x14ac:dyDescent="0.3">
      <c r="B36" s="77"/>
      <c r="C36" s="78"/>
      <c r="D36" s="79"/>
      <c r="E36" s="52"/>
      <c r="F36" s="77"/>
      <c r="G36" s="79"/>
    </row>
    <row r="37" spans="2:8" ht="18" customHeight="1" thickBot="1" x14ac:dyDescent="0.3">
      <c r="B37" s="77"/>
      <c r="C37" s="78"/>
      <c r="D37" s="79"/>
      <c r="E37" s="52"/>
      <c r="F37" s="77"/>
      <c r="G37" s="79"/>
    </row>
    <row r="38" spans="2:8" ht="18" customHeight="1" thickBot="1" x14ac:dyDescent="0.3">
      <c r="B38" s="77"/>
      <c r="C38" s="78"/>
      <c r="D38" s="79"/>
      <c r="E38" s="52"/>
      <c r="F38" s="77"/>
      <c r="G38" s="79"/>
    </row>
    <row r="39" spans="2:8" ht="18" customHeight="1" thickBot="1" x14ac:dyDescent="0.3">
      <c r="B39" s="77"/>
      <c r="C39" s="78"/>
      <c r="D39" s="79"/>
      <c r="E39" s="52"/>
      <c r="F39" s="77"/>
      <c r="G39" s="79"/>
    </row>
    <row r="40" spans="2:8" ht="18" customHeight="1" thickBot="1" x14ac:dyDescent="0.3">
      <c r="B40" s="77"/>
      <c r="C40" s="78"/>
      <c r="D40" s="79"/>
      <c r="E40" s="52"/>
      <c r="F40" s="77"/>
      <c r="G40" s="79"/>
    </row>
    <row r="41" spans="2:8" ht="18" customHeight="1" thickBot="1" x14ac:dyDescent="0.3">
      <c r="B41" s="77"/>
      <c r="C41" s="78"/>
      <c r="D41" s="79"/>
      <c r="E41" s="52"/>
      <c r="F41" s="77"/>
      <c r="G41" s="79"/>
    </row>
    <row r="42" spans="2:8" ht="18" customHeight="1" thickBot="1" x14ac:dyDescent="0.3">
      <c r="B42" s="77"/>
      <c r="C42" s="78"/>
      <c r="D42" s="79"/>
      <c r="E42" s="52"/>
      <c r="F42" s="77"/>
      <c r="G42" s="79"/>
    </row>
    <row r="43" spans="2:8" ht="18" customHeight="1" thickBot="1" x14ac:dyDescent="0.3">
      <c r="B43" s="77"/>
      <c r="C43" s="78"/>
      <c r="D43" s="79"/>
      <c r="E43" s="52"/>
      <c r="F43" s="77"/>
      <c r="G43" s="79"/>
    </row>
    <row r="44" spans="2:8" ht="10.5" customHeight="1" x14ac:dyDescent="0.25">
      <c r="B44" s="58"/>
      <c r="C44" s="58"/>
      <c r="D44" s="58"/>
      <c r="E44" s="59"/>
      <c r="F44" s="58"/>
      <c r="G44" s="58"/>
    </row>
    <row r="45" spans="2:8" ht="10.5" customHeight="1" x14ac:dyDescent="0.25">
      <c r="B45" s="58"/>
      <c r="C45" s="58"/>
      <c r="D45" s="58"/>
      <c r="E45" s="59"/>
      <c r="F45" s="58"/>
      <c r="G45" s="58"/>
    </row>
    <row r="46" spans="2:8" ht="10.5" customHeight="1" x14ac:dyDescent="0.25">
      <c r="B46" s="58"/>
      <c r="C46" s="58"/>
      <c r="D46" s="58"/>
      <c r="E46" s="59"/>
      <c r="F46" s="58"/>
      <c r="G46" s="58"/>
    </row>
    <row r="47" spans="2:8" ht="16.5" x14ac:dyDescent="0.3">
      <c r="B47" s="125"/>
      <c r="C47" s="125"/>
      <c r="D47" s="125"/>
      <c r="E47" s="125"/>
      <c r="F47" s="125"/>
      <c r="G47" s="125"/>
      <c r="H47" s="125"/>
    </row>
    <row r="48" spans="2:8" ht="9.75" customHeight="1" x14ac:dyDescent="0.3">
      <c r="B48" s="53"/>
      <c r="C48" s="48"/>
      <c r="D48" s="48"/>
      <c r="E48" s="48"/>
      <c r="F48" s="48"/>
      <c r="G48" s="48"/>
      <c r="H48" s="48"/>
    </row>
    <row r="49" spans="2:10" ht="16.5" x14ac:dyDescent="0.3">
      <c r="B49" s="48"/>
      <c r="C49" s="126"/>
      <c r="D49" s="127"/>
      <c r="E49" s="128"/>
      <c r="F49" s="48"/>
      <c r="G49" s="48"/>
      <c r="H49" s="48"/>
    </row>
    <row r="50" spans="2:10" ht="16.5" x14ac:dyDescent="0.3">
      <c r="B50" s="48"/>
      <c r="C50" s="129"/>
      <c r="D50" s="130"/>
      <c r="E50" s="131"/>
      <c r="F50" s="48"/>
      <c r="G50" s="48"/>
      <c r="H50" s="48"/>
    </row>
    <row r="51" spans="2:10" ht="16.5" x14ac:dyDescent="0.3">
      <c r="B51" s="48"/>
      <c r="C51" s="129"/>
      <c r="D51" s="130"/>
      <c r="E51" s="131"/>
      <c r="F51" s="48"/>
      <c r="G51" s="48"/>
      <c r="H51" s="48"/>
    </row>
    <row r="52" spans="2:10" ht="16.5" x14ac:dyDescent="0.3">
      <c r="B52" s="48"/>
      <c r="C52" s="132"/>
      <c r="D52" s="133"/>
      <c r="E52" s="134"/>
      <c r="F52" s="48"/>
      <c r="G52" s="48"/>
      <c r="H52" s="48"/>
    </row>
    <row r="53" spans="2:10" ht="16.5" x14ac:dyDescent="0.3">
      <c r="B53" s="48"/>
      <c r="C53" s="48"/>
      <c r="D53" s="48"/>
      <c r="E53" s="48"/>
      <c r="F53" s="48"/>
      <c r="G53" s="48"/>
      <c r="H53" s="48"/>
    </row>
    <row r="54" spans="2:10" ht="16.5" x14ac:dyDescent="0.3">
      <c r="B54" s="48"/>
      <c r="C54" s="48"/>
      <c r="D54" s="48"/>
      <c r="E54" s="48"/>
      <c r="F54" s="48"/>
      <c r="G54" s="48"/>
      <c r="H54" s="48"/>
    </row>
    <row r="55" spans="2:10" ht="15.75" thickBot="1" x14ac:dyDescent="0.3">
      <c r="B55" s="23"/>
      <c r="C55" s="23"/>
    </row>
    <row r="56" spans="2:10" ht="27" customHeight="1" thickBot="1" x14ac:dyDescent="0.3">
      <c r="B56" s="82" t="s">
        <v>0</v>
      </c>
      <c r="C56" s="83"/>
      <c r="D56" s="84" t="s">
        <v>38</v>
      </c>
      <c r="E56" s="85"/>
      <c r="F56" s="85"/>
      <c r="G56" s="85"/>
      <c r="H56" s="21">
        <f>SUM(H59,H63,H67,H71,H75,H79)</f>
        <v>0</v>
      </c>
      <c r="I56" s="43">
        <f xml:space="preserve"> COUNTIF(I59:I77,"Es necesario completar el precio de esta partida, introduciendo un valor en la celda en naranja")</f>
        <v>5</v>
      </c>
    </row>
    <row r="57" spans="2:10" ht="9.9499999999999993" customHeight="1" thickBot="1" x14ac:dyDescent="0.3">
      <c r="D57" s="9"/>
      <c r="E57"/>
      <c r="F57" s="24"/>
      <c r="G57"/>
      <c r="H57" s="1"/>
      <c r="I57" s="44"/>
    </row>
    <row r="58" spans="2:10" ht="23.25" thickBot="1" x14ac:dyDescent="0.3">
      <c r="B58" s="74" t="s">
        <v>1</v>
      </c>
      <c r="C58" s="75"/>
      <c r="D58" s="75"/>
      <c r="E58" s="75"/>
      <c r="F58" s="27" t="s">
        <v>2</v>
      </c>
      <c r="G58" s="3" t="s">
        <v>3</v>
      </c>
      <c r="H58" s="3" t="s">
        <v>4</v>
      </c>
      <c r="I58" s="44"/>
      <c r="J58" s="45">
        <f>ROUND('Modelo de oferta económica'!F59,2)</f>
        <v>0</v>
      </c>
    </row>
    <row r="59" spans="2:10" ht="15.75" thickBot="1" x14ac:dyDescent="0.3">
      <c r="B59" s="60" t="s">
        <v>100</v>
      </c>
      <c r="C59" s="5" t="s">
        <v>44</v>
      </c>
      <c r="D59" s="69" t="s">
        <v>45</v>
      </c>
      <c r="E59" s="70"/>
      <c r="F59" s="42"/>
      <c r="G59" s="62">
        <v>1</v>
      </c>
      <c r="H59" s="7">
        <f>ROUND('Modelo de oferta económica'!J58*G59,2)</f>
        <v>0</v>
      </c>
      <c r="I59" s="46" t="str">
        <f>IF(ISBLANK('Modelo de oferta económica'!F59),"Es necesario completar el precio de esta partida, introduciendo un valor en la celda en naranja","")</f>
        <v>Es necesario completar el precio de esta partida, introduciendo un valor en la celda en naranja</v>
      </c>
      <c r="J59" s="47"/>
    </row>
    <row r="60" spans="2:10" ht="30" customHeight="1" thickBot="1" x14ac:dyDescent="0.3">
      <c r="B60" s="71" t="s">
        <v>58</v>
      </c>
      <c r="C60" s="72"/>
      <c r="D60" s="72"/>
      <c r="E60" s="72"/>
      <c r="F60" s="72"/>
      <c r="G60" s="72"/>
      <c r="H60" s="73"/>
      <c r="I60" s="44"/>
      <c r="J60" s="47"/>
    </row>
    <row r="61" spans="2:10" ht="9.9499999999999993" customHeight="1" thickBot="1" x14ac:dyDescent="0.3">
      <c r="D61" s="9"/>
      <c r="E61"/>
      <c r="F61" s="24"/>
      <c r="G61"/>
      <c r="H61" s="1"/>
      <c r="I61" s="44"/>
      <c r="J61" s="47"/>
    </row>
    <row r="62" spans="2:10" ht="23.25" thickBot="1" x14ac:dyDescent="0.3">
      <c r="B62" s="74" t="s">
        <v>1</v>
      </c>
      <c r="C62" s="75"/>
      <c r="D62" s="75"/>
      <c r="E62" s="75"/>
      <c r="F62" s="27" t="s">
        <v>2</v>
      </c>
      <c r="G62" s="3" t="s">
        <v>3</v>
      </c>
      <c r="H62" s="3" t="s">
        <v>4</v>
      </c>
      <c r="I62" s="44"/>
      <c r="J62" s="45">
        <f>ROUND('Modelo de oferta económica'!F63,2)</f>
        <v>0</v>
      </c>
    </row>
    <row r="63" spans="2:10" ht="15.75" thickBot="1" x14ac:dyDescent="0.3">
      <c r="B63" s="60" t="s">
        <v>101</v>
      </c>
      <c r="C63" s="5" t="s">
        <v>44</v>
      </c>
      <c r="D63" s="69" t="s">
        <v>46</v>
      </c>
      <c r="E63" s="70"/>
      <c r="F63" s="42"/>
      <c r="G63" s="62">
        <v>1</v>
      </c>
      <c r="H63" s="7">
        <f>ROUND('Modelo de oferta económica'!J62*G63,2)</f>
        <v>0</v>
      </c>
      <c r="I63" s="46" t="str">
        <f>IF(ISBLANK('Modelo de oferta económica'!F63),"Es necesario completar el precio de esta partida, introduciendo un valor en la celda en naranja","")</f>
        <v>Es necesario completar el precio de esta partida, introduciendo un valor en la celda en naranja</v>
      </c>
      <c r="J63" s="47"/>
    </row>
    <row r="64" spans="2:10" ht="26.25" customHeight="1" thickBot="1" x14ac:dyDescent="0.3">
      <c r="B64" s="71" t="s">
        <v>59</v>
      </c>
      <c r="C64" s="72"/>
      <c r="D64" s="72"/>
      <c r="E64" s="72"/>
      <c r="F64" s="72"/>
      <c r="G64" s="72"/>
      <c r="H64" s="73"/>
      <c r="I64" s="44"/>
      <c r="J64" s="47"/>
    </row>
    <row r="65" spans="2:10" ht="9.9499999999999993" customHeight="1" thickBot="1" x14ac:dyDescent="0.3">
      <c r="D65" s="9"/>
      <c r="E65"/>
      <c r="F65" s="24"/>
      <c r="G65"/>
      <c r="H65" s="1"/>
      <c r="I65" s="44"/>
    </row>
    <row r="66" spans="2:10" ht="23.25" thickBot="1" x14ac:dyDescent="0.3">
      <c r="B66" s="74" t="s">
        <v>1</v>
      </c>
      <c r="C66" s="75"/>
      <c r="D66" s="75"/>
      <c r="E66" s="75"/>
      <c r="F66" s="27" t="s">
        <v>2</v>
      </c>
      <c r="G66" s="3" t="s">
        <v>3</v>
      </c>
      <c r="H66" s="3" t="s">
        <v>4</v>
      </c>
      <c r="I66" s="44"/>
      <c r="J66" s="45">
        <f>ROUND('Modelo de oferta económica'!F67,2)</f>
        <v>0</v>
      </c>
    </row>
    <row r="67" spans="2:10" ht="15.75" thickBot="1" x14ac:dyDescent="0.3">
      <c r="B67" s="60" t="s">
        <v>102</v>
      </c>
      <c r="C67" s="5" t="s">
        <v>60</v>
      </c>
      <c r="D67" s="69" t="s">
        <v>103</v>
      </c>
      <c r="E67" s="70"/>
      <c r="F67" s="42"/>
      <c r="G67" s="62">
        <v>2</v>
      </c>
      <c r="H67" s="7">
        <f>ROUND('Modelo de oferta económica'!J66*G67,2)</f>
        <v>0</v>
      </c>
      <c r="I67" s="46" t="str">
        <f>IF(ISBLANK('Modelo de oferta económica'!F67),"Es necesario completar el precio de esta partida, introduciendo un valor en la celda en naranja","")</f>
        <v>Es necesario completar el precio de esta partida, introduciendo un valor en la celda en naranja</v>
      </c>
      <c r="J67" s="47"/>
    </row>
    <row r="68" spans="2:10" ht="30.75" customHeight="1" thickBot="1" x14ac:dyDescent="0.3">
      <c r="B68" s="71" t="s">
        <v>104</v>
      </c>
      <c r="C68" s="72"/>
      <c r="D68" s="72"/>
      <c r="E68" s="72"/>
      <c r="F68" s="72"/>
      <c r="G68" s="72"/>
      <c r="H68" s="73"/>
      <c r="I68" s="44"/>
      <c r="J68" s="47"/>
    </row>
    <row r="69" spans="2:10" ht="30.75" customHeight="1" thickBot="1" x14ac:dyDescent="0.3">
      <c r="D69" s="9"/>
      <c r="E69"/>
      <c r="F69" s="24"/>
      <c r="G69"/>
      <c r="H69" s="1"/>
      <c r="I69" s="44"/>
      <c r="J69" s="47"/>
    </row>
    <row r="70" spans="2:10" ht="9.9499999999999993" customHeight="1" thickBot="1" x14ac:dyDescent="0.3">
      <c r="B70" s="74" t="s">
        <v>1</v>
      </c>
      <c r="C70" s="75"/>
      <c r="D70" s="75"/>
      <c r="E70" s="75"/>
      <c r="F70" s="27" t="s">
        <v>2</v>
      </c>
      <c r="G70" s="3" t="s">
        <v>3</v>
      </c>
      <c r="H70" s="3" t="s">
        <v>4</v>
      </c>
      <c r="I70" s="44"/>
      <c r="J70" s="45">
        <f>ROUND(F71,2)</f>
        <v>0</v>
      </c>
    </row>
    <row r="71" spans="2:10" ht="15.75" thickBot="1" x14ac:dyDescent="0.3">
      <c r="B71" s="60" t="s">
        <v>105</v>
      </c>
      <c r="C71" s="5" t="s">
        <v>5</v>
      </c>
      <c r="D71" s="69" t="s">
        <v>61</v>
      </c>
      <c r="E71" s="70"/>
      <c r="F71" s="42"/>
      <c r="G71" s="62">
        <v>454.9</v>
      </c>
      <c r="H71" s="7">
        <f>ROUND('Modelo de oferta económica'!J70*G71,2)</f>
        <v>0</v>
      </c>
      <c r="I71" s="46" t="str">
        <f>IF(ISBLANK('Modelo de oferta económica'!F71),"Es necesario completar el precio de esta partida, introduciendo un valor en la celda en naranja","")</f>
        <v>Es necesario completar el precio de esta partida, introduciendo un valor en la celda en naranja</v>
      </c>
      <c r="J71" s="47"/>
    </row>
    <row r="72" spans="2:10" ht="36" customHeight="1" thickBot="1" x14ac:dyDescent="0.3">
      <c r="B72" s="71" t="s">
        <v>62</v>
      </c>
      <c r="C72" s="72"/>
      <c r="D72" s="72"/>
      <c r="E72" s="72"/>
      <c r="F72" s="72"/>
      <c r="G72" s="72"/>
      <c r="H72" s="73"/>
      <c r="I72" s="44"/>
      <c r="J72" s="47"/>
    </row>
    <row r="73" spans="2:10" ht="9.9499999999999993" customHeight="1" thickBot="1" x14ac:dyDescent="0.3">
      <c r="D73" s="9"/>
      <c r="E73"/>
      <c r="F73" s="24"/>
      <c r="G73"/>
      <c r="H73" s="1"/>
      <c r="I73" s="44"/>
    </row>
    <row r="74" spans="2:10" ht="23.25" thickBot="1" x14ac:dyDescent="0.3">
      <c r="B74" s="74" t="s">
        <v>1</v>
      </c>
      <c r="C74" s="75"/>
      <c r="D74" s="75"/>
      <c r="E74" s="75"/>
      <c r="F74" s="27" t="s">
        <v>2</v>
      </c>
      <c r="G74" s="3" t="s">
        <v>3</v>
      </c>
      <c r="H74" s="3" t="s">
        <v>4</v>
      </c>
      <c r="I74" s="44"/>
      <c r="J74" s="45">
        <f>ROUND('Modelo de oferta económica'!F75,2)</f>
        <v>0</v>
      </c>
    </row>
    <row r="75" spans="2:10" ht="15.75" thickBot="1" x14ac:dyDescent="0.3">
      <c r="B75" s="60" t="s">
        <v>106</v>
      </c>
      <c r="C75" s="5" t="s">
        <v>39</v>
      </c>
      <c r="D75" s="69" t="s">
        <v>63</v>
      </c>
      <c r="E75" s="70"/>
      <c r="F75" s="42"/>
      <c r="G75" s="63">
        <v>150</v>
      </c>
      <c r="H75" s="7">
        <f>ROUND('Modelo de oferta económica'!J74*G75,2)</f>
        <v>0</v>
      </c>
      <c r="I75" s="46" t="str">
        <f>IF(ISBLANK('Modelo de oferta económica'!F75),"Es necesario completar el precio de esta partida, introduciendo un valor en la celda en naranja","")</f>
        <v>Es necesario completar el precio de esta partida, introduciendo un valor en la celda en naranja</v>
      </c>
      <c r="J75" s="47"/>
    </row>
    <row r="76" spans="2:10" ht="45.75" customHeight="1" thickBot="1" x14ac:dyDescent="0.3">
      <c r="B76" s="71" t="s">
        <v>107</v>
      </c>
      <c r="C76" s="72"/>
      <c r="D76" s="72"/>
      <c r="E76" s="72"/>
      <c r="F76" s="72"/>
      <c r="G76" s="72"/>
      <c r="H76" s="73"/>
      <c r="I76" s="44"/>
      <c r="J76" s="47"/>
    </row>
    <row r="77" spans="2:10" ht="9.9499999999999993" customHeight="1" thickBot="1" x14ac:dyDescent="0.3">
      <c r="B77" s="10"/>
      <c r="C77" s="10"/>
      <c r="D77" s="10"/>
      <c r="E77" s="10"/>
      <c r="F77" s="25"/>
      <c r="G77" s="10"/>
      <c r="H77" s="10"/>
      <c r="I77" s="44"/>
      <c r="J77" s="47"/>
    </row>
    <row r="78" spans="2:10" ht="23.25" thickBot="1" x14ac:dyDescent="0.3">
      <c r="B78" s="74" t="s">
        <v>1</v>
      </c>
      <c r="C78" s="75"/>
      <c r="D78" s="75"/>
      <c r="E78" s="75"/>
      <c r="F78" s="27" t="s">
        <v>2</v>
      </c>
      <c r="G78" s="3" t="s">
        <v>3</v>
      </c>
      <c r="H78" s="3" t="s">
        <v>4</v>
      </c>
      <c r="I78" s="44"/>
      <c r="J78" s="45">
        <f>ROUND('Modelo de oferta económica'!F79,2)</f>
        <v>0</v>
      </c>
    </row>
    <row r="79" spans="2:10" ht="15.75" thickBot="1" x14ac:dyDescent="0.3">
      <c r="B79" s="60" t="s">
        <v>108</v>
      </c>
      <c r="C79" s="5" t="s">
        <v>60</v>
      </c>
      <c r="D79" s="69" t="s">
        <v>109</v>
      </c>
      <c r="E79" s="70"/>
      <c r="F79" s="42"/>
      <c r="G79" s="63">
        <v>1</v>
      </c>
      <c r="H79" s="7">
        <f>ROUND('Modelo de oferta económica'!J78*G79,2)</f>
        <v>0</v>
      </c>
      <c r="I79" s="46" t="str">
        <f>IF(ISBLANK('Modelo de oferta económica'!F79),"Es necesario completar el precio de esta partida, introduciendo un valor en la celda en naranja","")</f>
        <v>Es necesario completar el precio de esta partida, introduciendo un valor en la celda en naranja</v>
      </c>
      <c r="J79" s="47"/>
    </row>
    <row r="80" spans="2:10" ht="45.75" customHeight="1" thickBot="1" x14ac:dyDescent="0.3">
      <c r="B80" s="71" t="s">
        <v>110</v>
      </c>
      <c r="C80" s="72"/>
      <c r="D80" s="72"/>
      <c r="E80" s="72"/>
      <c r="F80" s="72"/>
      <c r="G80" s="72"/>
      <c r="H80" s="73"/>
      <c r="I80" s="44"/>
      <c r="J80" s="47"/>
    </row>
    <row r="81" spans="2:10" ht="9.9499999999999993" customHeight="1" thickBot="1" x14ac:dyDescent="0.3">
      <c r="B81" s="10"/>
      <c r="C81" s="10"/>
      <c r="D81" s="10"/>
      <c r="E81" s="10"/>
      <c r="F81" s="25"/>
      <c r="G81" s="10"/>
      <c r="H81" s="10"/>
      <c r="I81" s="44"/>
      <c r="J81" s="47"/>
    </row>
    <row r="82" spans="2:10" ht="27.75" customHeight="1" thickBot="1" x14ac:dyDescent="0.3">
      <c r="B82" s="82" t="s">
        <v>6</v>
      </c>
      <c r="C82" s="83"/>
      <c r="D82" s="84" t="s">
        <v>64</v>
      </c>
      <c r="E82" s="85"/>
      <c r="F82" s="85"/>
      <c r="G82" s="135"/>
      <c r="H82" s="21">
        <f>+H85+H89+H93+H97+H101+H105+H109+H113</f>
        <v>0</v>
      </c>
      <c r="I82" s="43">
        <f xml:space="preserve"> COUNTIF(I85:I98,"Es necesario completar el precio de esta partida, introduciendo un valor en la celda en naranja")</f>
        <v>4</v>
      </c>
      <c r="J82" s="47"/>
    </row>
    <row r="83" spans="2:10" ht="9.9499999999999993" customHeight="1" thickBot="1" x14ac:dyDescent="0.3">
      <c r="E83"/>
      <c r="F83" s="24"/>
      <c r="G83"/>
      <c r="H83" s="1"/>
      <c r="J83" s="47"/>
    </row>
    <row r="84" spans="2:10" ht="23.25" thickBot="1" x14ac:dyDescent="0.3">
      <c r="B84" s="74" t="s">
        <v>1</v>
      </c>
      <c r="C84" s="75"/>
      <c r="D84" s="75"/>
      <c r="E84" s="76"/>
      <c r="F84" s="27" t="s">
        <v>2</v>
      </c>
      <c r="G84" s="3" t="s">
        <v>3</v>
      </c>
      <c r="H84" s="3" t="s">
        <v>4</v>
      </c>
      <c r="J84" s="45">
        <f>ROUND(F85,2)</f>
        <v>0</v>
      </c>
    </row>
    <row r="85" spans="2:10" ht="15.75" thickBot="1" x14ac:dyDescent="0.3">
      <c r="B85" s="60" t="s">
        <v>111</v>
      </c>
      <c r="C85" s="5" t="s">
        <v>40</v>
      </c>
      <c r="D85" s="69" t="s">
        <v>65</v>
      </c>
      <c r="E85" s="124"/>
      <c r="F85" s="42"/>
      <c r="G85" s="7">
        <v>82.23</v>
      </c>
      <c r="H85" s="7">
        <f>ROUND(J84*G85,2)</f>
        <v>0</v>
      </c>
      <c r="I85" s="46" t="str">
        <f>IF(ISBLANK('Modelo de oferta económica'!F85),"Es necesario completar el precio de esta partida, introduciendo un valor en la celda en naranja","")</f>
        <v>Es necesario completar el precio de esta partida, introduciendo un valor en la celda en naranja</v>
      </c>
      <c r="J85" s="47"/>
    </row>
    <row r="86" spans="2:10" ht="47.25" customHeight="1" thickBot="1" x14ac:dyDescent="0.3">
      <c r="B86" s="71" t="s">
        <v>66</v>
      </c>
      <c r="C86" s="72"/>
      <c r="D86" s="72"/>
      <c r="E86" s="72"/>
      <c r="F86" s="72"/>
      <c r="G86" s="72"/>
      <c r="H86" s="73"/>
      <c r="J86" s="47"/>
    </row>
    <row r="87" spans="2:10" ht="9.9499999999999993" customHeight="1" thickBot="1" x14ac:dyDescent="0.3">
      <c r="D87" s="9"/>
      <c r="E87"/>
      <c r="F87" s="24"/>
      <c r="G87"/>
      <c r="H87" s="6"/>
      <c r="J87" s="47"/>
    </row>
    <row r="88" spans="2:10" ht="23.25" thickBot="1" x14ac:dyDescent="0.3">
      <c r="B88" s="74" t="s">
        <v>1</v>
      </c>
      <c r="C88" s="75"/>
      <c r="D88" s="75"/>
      <c r="E88" s="75"/>
      <c r="F88" s="27" t="s">
        <v>2</v>
      </c>
      <c r="G88" s="3" t="s">
        <v>3</v>
      </c>
      <c r="H88" s="3" t="s">
        <v>4</v>
      </c>
      <c r="J88" s="45">
        <f>ROUND(F89,2)</f>
        <v>0</v>
      </c>
    </row>
    <row r="89" spans="2:10" ht="15.75" thickBot="1" x14ac:dyDescent="0.3">
      <c r="B89" s="60" t="s">
        <v>112</v>
      </c>
      <c r="C89" s="5" t="s">
        <v>40</v>
      </c>
      <c r="D89" s="69" t="s">
        <v>67</v>
      </c>
      <c r="E89" s="70"/>
      <c r="F89" s="42"/>
      <c r="G89" s="7">
        <v>98.52</v>
      </c>
      <c r="H89" s="7">
        <f>ROUND(J88*G89,2)</f>
        <v>0</v>
      </c>
      <c r="I89" s="46" t="str">
        <f>IF(ISBLANK('Modelo de oferta económica'!F89),"Es necesario completar el precio de esta partida, introduciendo un valor en la celda en naranja","")</f>
        <v>Es necesario completar el precio de esta partida, introduciendo un valor en la celda en naranja</v>
      </c>
      <c r="J89" s="47"/>
    </row>
    <row r="90" spans="2:10" ht="33.75" customHeight="1" thickBot="1" x14ac:dyDescent="0.3">
      <c r="B90" s="71" t="s">
        <v>113</v>
      </c>
      <c r="C90" s="72"/>
      <c r="D90" s="72"/>
      <c r="E90" s="72"/>
      <c r="F90" s="72"/>
      <c r="G90" s="72"/>
      <c r="H90" s="73"/>
      <c r="J90" s="47"/>
    </row>
    <row r="91" spans="2:10" ht="9.9499999999999993" customHeight="1" thickBot="1" x14ac:dyDescent="0.3">
      <c r="D91" s="9"/>
      <c r="E91"/>
      <c r="F91" s="24"/>
      <c r="G91"/>
      <c r="H91" s="1"/>
      <c r="J91" s="47"/>
    </row>
    <row r="92" spans="2:10" ht="23.25" thickBot="1" x14ac:dyDescent="0.3">
      <c r="B92" s="74" t="s">
        <v>1</v>
      </c>
      <c r="C92" s="75"/>
      <c r="D92" s="75"/>
      <c r="E92" s="75"/>
      <c r="F92" s="27" t="s">
        <v>2</v>
      </c>
      <c r="G92" s="3" t="s">
        <v>3</v>
      </c>
      <c r="H92" s="3" t="s">
        <v>4</v>
      </c>
      <c r="J92" s="45">
        <f>ROUND(F93,2)</f>
        <v>0</v>
      </c>
    </row>
    <row r="93" spans="2:10" ht="15.75" thickBot="1" x14ac:dyDescent="0.3">
      <c r="B93" s="60" t="s">
        <v>114</v>
      </c>
      <c r="C93" s="5" t="s">
        <v>40</v>
      </c>
      <c r="D93" s="69" t="s">
        <v>68</v>
      </c>
      <c r="E93" s="70"/>
      <c r="F93" s="42"/>
      <c r="G93" s="7">
        <v>188.93</v>
      </c>
      <c r="H93" s="7">
        <f>ROUND(J92*G93,2)</f>
        <v>0</v>
      </c>
      <c r="I93" s="46" t="str">
        <f>IF(ISBLANK('Modelo de oferta económica'!F93),"Es necesario completar el precio de esta partida, introduciendo un valor en la celda en naranja","")</f>
        <v>Es necesario completar el precio de esta partida, introduciendo un valor en la celda en naranja</v>
      </c>
      <c r="J93" s="47"/>
    </row>
    <row r="94" spans="2:10" ht="55.5" customHeight="1" thickBot="1" x14ac:dyDescent="0.3">
      <c r="B94" s="71" t="s">
        <v>69</v>
      </c>
      <c r="C94" s="72"/>
      <c r="D94" s="72"/>
      <c r="E94" s="72"/>
      <c r="F94" s="72"/>
      <c r="G94" s="72"/>
      <c r="H94" s="73"/>
      <c r="J94" s="47"/>
    </row>
    <row r="95" spans="2:10" ht="9.9499999999999993" customHeight="1" thickBot="1" x14ac:dyDescent="0.3">
      <c r="D95" s="9"/>
      <c r="E95"/>
      <c r="F95" s="24"/>
      <c r="G95"/>
      <c r="H95" s="1"/>
      <c r="J95" s="47"/>
    </row>
    <row r="96" spans="2:10" ht="23.25" thickBot="1" x14ac:dyDescent="0.3">
      <c r="B96" s="74" t="s">
        <v>1</v>
      </c>
      <c r="C96" s="75"/>
      <c r="D96" s="75"/>
      <c r="E96" s="75"/>
      <c r="F96" s="27" t="s">
        <v>2</v>
      </c>
      <c r="G96" s="3" t="s">
        <v>3</v>
      </c>
      <c r="H96" s="3" t="s">
        <v>4</v>
      </c>
      <c r="J96" s="45">
        <f>ROUND(F97,2)</f>
        <v>0</v>
      </c>
    </row>
    <row r="97" spans="2:10" ht="20.25" customHeight="1" thickBot="1" x14ac:dyDescent="0.3">
      <c r="B97" s="60" t="s">
        <v>115</v>
      </c>
      <c r="C97" s="5" t="s">
        <v>40</v>
      </c>
      <c r="D97" s="69" t="s">
        <v>70</v>
      </c>
      <c r="E97" s="70"/>
      <c r="F97" s="42"/>
      <c r="G97" s="7">
        <v>517.86</v>
      </c>
      <c r="H97" s="7">
        <f>ROUND(J96*G97,2)</f>
        <v>0</v>
      </c>
      <c r="I97" s="46" t="str">
        <f>IF(ISBLANK('Modelo de oferta económica'!F97),"Es necesario completar el precio de esta partida, introduciendo un valor en la celda en naranja","")</f>
        <v>Es necesario completar el precio de esta partida, introduciendo un valor en la celda en naranja</v>
      </c>
      <c r="J97" s="47"/>
    </row>
    <row r="98" spans="2:10" ht="55.5" customHeight="1" thickBot="1" x14ac:dyDescent="0.3">
      <c r="B98" s="71" t="s">
        <v>71</v>
      </c>
      <c r="C98" s="72"/>
      <c r="D98" s="72"/>
      <c r="E98" s="72"/>
      <c r="F98" s="72"/>
      <c r="G98" s="72"/>
      <c r="H98" s="73"/>
      <c r="J98" s="47"/>
    </row>
    <row r="99" spans="2:10" ht="9.9499999999999993" customHeight="1" thickBot="1" x14ac:dyDescent="0.3">
      <c r="B99" s="6"/>
      <c r="C99" s="6"/>
      <c r="D99" s="18"/>
      <c r="E99" s="6"/>
      <c r="F99" s="24"/>
      <c r="G99"/>
      <c r="H99" s="1"/>
    </row>
    <row r="100" spans="2:10" ht="9.9499999999999993" customHeight="1" thickBot="1" x14ac:dyDescent="0.3">
      <c r="B100" s="74" t="s">
        <v>1</v>
      </c>
      <c r="C100" s="75"/>
      <c r="D100" s="75"/>
      <c r="E100" s="75"/>
      <c r="F100" s="27" t="s">
        <v>2</v>
      </c>
      <c r="G100" s="3" t="s">
        <v>3</v>
      </c>
      <c r="H100" s="3" t="s">
        <v>4</v>
      </c>
      <c r="J100" s="45">
        <f>ROUND(F101,2)</f>
        <v>0</v>
      </c>
    </row>
    <row r="101" spans="2:10" ht="24.75" customHeight="1" thickBot="1" x14ac:dyDescent="0.3">
      <c r="B101" s="60" t="s">
        <v>116</v>
      </c>
      <c r="C101" s="5" t="s">
        <v>5</v>
      </c>
      <c r="D101" s="69" t="s">
        <v>73</v>
      </c>
      <c r="E101" s="70"/>
      <c r="F101" s="42"/>
      <c r="G101" s="7">
        <v>96.8</v>
      </c>
      <c r="H101" s="7">
        <f>ROUND(J100*G101,2)</f>
        <v>0</v>
      </c>
      <c r="I101" s="46" t="str">
        <f>IF(ISBLANK('Modelo de oferta económica'!F101),"Es necesario completar el precio de esta partida, introduciendo un valor en la celda en naranja","")</f>
        <v>Es necesario completar el precio de esta partida, introduciendo un valor en la celda en naranja</v>
      </c>
    </row>
    <row r="102" spans="2:10" ht="39" customHeight="1" thickBot="1" x14ac:dyDescent="0.3">
      <c r="B102" s="71" t="s">
        <v>72</v>
      </c>
      <c r="C102" s="72"/>
      <c r="D102" s="72"/>
      <c r="E102" s="72"/>
      <c r="F102" s="72"/>
      <c r="G102" s="72"/>
      <c r="H102" s="73"/>
    </row>
    <row r="103" spans="2:10" ht="9.9499999999999993" customHeight="1" thickBot="1" x14ac:dyDescent="0.3">
      <c r="B103" s="6"/>
      <c r="C103" s="6"/>
      <c r="D103" s="18"/>
      <c r="E103" s="6"/>
      <c r="F103" s="24"/>
      <c r="G103"/>
      <c r="H103" s="1"/>
    </row>
    <row r="104" spans="2:10" ht="23.25" thickBot="1" x14ac:dyDescent="0.3">
      <c r="B104" s="74" t="s">
        <v>1</v>
      </c>
      <c r="C104" s="75"/>
      <c r="D104" s="75"/>
      <c r="E104" s="75"/>
      <c r="F104" s="27" t="s">
        <v>2</v>
      </c>
      <c r="G104" s="3" t="s">
        <v>3</v>
      </c>
      <c r="H104" s="3" t="s">
        <v>4</v>
      </c>
      <c r="J104" s="45">
        <f>ROUND(F105,2)</f>
        <v>0</v>
      </c>
    </row>
    <row r="105" spans="2:10" ht="20.25" customHeight="1" thickBot="1" x14ac:dyDescent="0.3">
      <c r="B105" s="60" t="s">
        <v>117</v>
      </c>
      <c r="C105" s="5" t="s">
        <v>5</v>
      </c>
      <c r="D105" s="69" t="s">
        <v>74</v>
      </c>
      <c r="E105" s="70"/>
      <c r="F105" s="42"/>
      <c r="G105" s="7">
        <v>244.83</v>
      </c>
      <c r="H105" s="7">
        <f>ROUND(J104*G105,2)</f>
        <v>0</v>
      </c>
      <c r="I105" s="46" t="str">
        <f>IF(ISBLANK('Modelo de oferta económica'!F105),"Es necesario completar el precio de esta partida, introduciendo un valor en la celda en naranja","")</f>
        <v>Es necesario completar el precio de esta partida, introduciendo un valor en la celda en naranja</v>
      </c>
      <c r="J105" s="47"/>
    </row>
    <row r="106" spans="2:10" ht="42.75" customHeight="1" thickBot="1" x14ac:dyDescent="0.3">
      <c r="B106" s="71" t="s">
        <v>118</v>
      </c>
      <c r="C106" s="72"/>
      <c r="D106" s="72"/>
      <c r="E106" s="72"/>
      <c r="F106" s="72"/>
      <c r="G106" s="72"/>
      <c r="H106" s="73"/>
      <c r="J106" s="47"/>
    </row>
    <row r="107" spans="2:10" ht="9.9499999999999993" customHeight="1" thickBot="1" x14ac:dyDescent="0.3">
      <c r="B107" s="6"/>
      <c r="C107" s="6"/>
      <c r="D107" s="18"/>
      <c r="E107" s="6"/>
      <c r="F107" s="24"/>
      <c r="G107"/>
      <c r="H107" s="1"/>
    </row>
    <row r="108" spans="2:10" ht="9.9499999999999993" customHeight="1" thickBot="1" x14ac:dyDescent="0.3">
      <c r="B108" s="74" t="s">
        <v>1</v>
      </c>
      <c r="C108" s="75"/>
      <c r="D108" s="75"/>
      <c r="E108" s="75"/>
      <c r="F108" s="27" t="s">
        <v>2</v>
      </c>
      <c r="G108" s="3" t="s">
        <v>3</v>
      </c>
      <c r="H108" s="3" t="s">
        <v>4</v>
      </c>
      <c r="J108" s="45">
        <f>ROUND(F109,2)</f>
        <v>0</v>
      </c>
    </row>
    <row r="109" spans="2:10" ht="24.75" customHeight="1" thickBot="1" x14ac:dyDescent="0.3">
      <c r="B109" s="60" t="s">
        <v>119</v>
      </c>
      <c r="C109" s="5" t="s">
        <v>40</v>
      </c>
      <c r="D109" s="69" t="s">
        <v>75</v>
      </c>
      <c r="E109" s="70"/>
      <c r="F109" s="42"/>
      <c r="G109" s="7">
        <v>887.54</v>
      </c>
      <c r="H109" s="7">
        <f>ROUND(J108*G109,2)</f>
        <v>0</v>
      </c>
      <c r="I109" s="46" t="str">
        <f>IF(ISBLANK('Modelo de oferta económica'!F109),"Es necesario completar el precio de esta partida, introduciendo un valor en la celda en naranja","")</f>
        <v>Es necesario completar el precio de esta partida, introduciendo un valor en la celda en naranja</v>
      </c>
    </row>
    <row r="110" spans="2:10" ht="43.5" customHeight="1" thickBot="1" x14ac:dyDescent="0.3">
      <c r="B110" s="71" t="s">
        <v>120</v>
      </c>
      <c r="C110" s="72"/>
      <c r="D110" s="72"/>
      <c r="E110" s="72"/>
      <c r="F110" s="72"/>
      <c r="G110" s="72"/>
      <c r="H110" s="73"/>
    </row>
    <row r="111" spans="2:10" ht="9.9499999999999993" customHeight="1" thickBot="1" x14ac:dyDescent="0.3">
      <c r="B111" s="6"/>
      <c r="C111" s="6"/>
      <c r="D111" s="18"/>
      <c r="E111" s="6"/>
      <c r="F111" s="24"/>
      <c r="G111"/>
      <c r="H111" s="1"/>
    </row>
    <row r="112" spans="2:10" ht="9.9499999999999993" customHeight="1" thickBot="1" x14ac:dyDescent="0.3">
      <c r="B112" s="74" t="s">
        <v>1</v>
      </c>
      <c r="C112" s="75"/>
      <c r="D112" s="75"/>
      <c r="E112" s="75"/>
      <c r="F112" s="27" t="s">
        <v>2</v>
      </c>
      <c r="G112" s="3" t="s">
        <v>3</v>
      </c>
      <c r="H112" s="3" t="s">
        <v>4</v>
      </c>
      <c r="J112" s="45">
        <f>ROUND(F113,2)</f>
        <v>0</v>
      </c>
    </row>
    <row r="113" spans="2:10" ht="24.75" customHeight="1" thickBot="1" x14ac:dyDescent="0.3">
      <c r="B113" s="60" t="s">
        <v>121</v>
      </c>
      <c r="C113" s="5" t="s">
        <v>60</v>
      </c>
      <c r="D113" s="69" t="s">
        <v>76</v>
      </c>
      <c r="E113" s="70"/>
      <c r="F113" s="42"/>
      <c r="G113" s="7">
        <v>4</v>
      </c>
      <c r="H113" s="7">
        <f>ROUND(J112*G113,2)</f>
        <v>0</v>
      </c>
      <c r="I113" s="46" t="str">
        <f>IF(ISBLANK('Modelo de oferta económica'!F113),"Es necesario completar el precio de esta partida, introduciendo un valor en la celda en naranja","")</f>
        <v>Es necesario completar el precio de esta partida, introduciendo un valor en la celda en naranja</v>
      </c>
    </row>
    <row r="114" spans="2:10" ht="31.5" customHeight="1" thickBot="1" x14ac:dyDescent="0.3">
      <c r="B114" s="71" t="s">
        <v>77</v>
      </c>
      <c r="C114" s="72"/>
      <c r="D114" s="72"/>
      <c r="E114" s="72"/>
      <c r="F114" s="72"/>
      <c r="G114" s="72"/>
      <c r="H114" s="73"/>
    </row>
    <row r="115" spans="2:10" ht="9.9499999999999993" customHeight="1" thickBot="1" x14ac:dyDescent="0.3">
      <c r="B115" s="6"/>
      <c r="C115" s="6"/>
      <c r="D115" s="18"/>
      <c r="E115" s="6"/>
      <c r="F115" s="24"/>
      <c r="G115"/>
      <c r="H115" s="1"/>
    </row>
    <row r="116" spans="2:10" ht="15.75" thickBot="1" x14ac:dyDescent="0.3">
      <c r="B116" s="82" t="s">
        <v>7</v>
      </c>
      <c r="C116" s="83"/>
      <c r="D116" s="84" t="s">
        <v>122</v>
      </c>
      <c r="E116" s="85"/>
      <c r="F116" s="85"/>
      <c r="G116" s="135"/>
      <c r="H116" s="21">
        <f>H119+H123+H127+H131+H135+H139+H143+H147+H151+H155+H159+H163+H167+H171+H175+H179+H183+H187+H191+H195+H199+H203</f>
        <v>0</v>
      </c>
      <c r="I116" s="43">
        <f xml:space="preserve"> COUNTIF(I117:I137,"Es necesario completar el precio de esta partida, introduciendo un valor en la celda en naranja")</f>
        <v>5</v>
      </c>
    </row>
    <row r="117" spans="2:10" ht="9.9499999999999993" customHeight="1" thickBot="1" x14ac:dyDescent="0.3">
      <c r="E117"/>
      <c r="F117" s="24"/>
      <c r="G117"/>
      <c r="H117" s="1"/>
    </row>
    <row r="118" spans="2:10" ht="23.25" thickBot="1" x14ac:dyDescent="0.3">
      <c r="B118" s="74" t="s">
        <v>1</v>
      </c>
      <c r="C118" s="75"/>
      <c r="D118" s="75"/>
      <c r="E118" s="76"/>
      <c r="F118" s="27" t="s">
        <v>2</v>
      </c>
      <c r="G118" s="3" t="s">
        <v>3</v>
      </c>
      <c r="H118" s="3" t="s">
        <v>4</v>
      </c>
      <c r="J118" s="45">
        <f>ROUND(F119,2)</f>
        <v>0</v>
      </c>
    </row>
    <row r="119" spans="2:10" ht="15.75" thickBot="1" x14ac:dyDescent="0.3">
      <c r="B119" s="60" t="s">
        <v>123</v>
      </c>
      <c r="C119" s="5" t="s">
        <v>5</v>
      </c>
      <c r="D119" s="69" t="s">
        <v>124</v>
      </c>
      <c r="E119" s="124"/>
      <c r="F119" s="42"/>
      <c r="G119" s="61">
        <v>124.4</v>
      </c>
      <c r="H119" s="7">
        <f>ROUND(J118*G119,2)</f>
        <v>0</v>
      </c>
      <c r="I119" s="46" t="str">
        <f>IF(ISBLANK('Modelo de oferta económica'!F119),"Es necesario completar el precio de esta partida, introduciendo un valor en la celda en naranja","")</f>
        <v>Es necesario completar el precio de esta partida, introduciendo un valor en la celda en naranja</v>
      </c>
    </row>
    <row r="120" spans="2:10" ht="36" customHeight="1" thickBot="1" x14ac:dyDescent="0.3">
      <c r="B120" s="71" t="s">
        <v>125</v>
      </c>
      <c r="C120" s="72"/>
      <c r="D120" s="72"/>
      <c r="E120" s="72"/>
      <c r="F120" s="72"/>
      <c r="G120" s="72"/>
      <c r="H120" s="73"/>
    </row>
    <row r="121" spans="2:10" ht="9.9499999999999993" customHeight="1" thickBot="1" x14ac:dyDescent="0.3">
      <c r="E121"/>
      <c r="F121" s="24"/>
      <c r="G121"/>
      <c r="H121" s="1"/>
    </row>
    <row r="122" spans="2:10" ht="23.25" thickBot="1" x14ac:dyDescent="0.3">
      <c r="B122" s="74" t="s">
        <v>1</v>
      </c>
      <c r="C122" s="75"/>
      <c r="D122" s="75"/>
      <c r="E122" s="75"/>
      <c r="F122" s="27" t="s">
        <v>2</v>
      </c>
      <c r="G122" s="3" t="s">
        <v>3</v>
      </c>
      <c r="H122" s="22" t="s">
        <v>4</v>
      </c>
      <c r="J122" s="45">
        <f>ROUND(F123,2)</f>
        <v>0</v>
      </c>
    </row>
    <row r="123" spans="2:10" ht="15.75" thickBot="1" x14ac:dyDescent="0.3">
      <c r="B123" s="60" t="s">
        <v>126</v>
      </c>
      <c r="C123" s="5" t="s">
        <v>5</v>
      </c>
      <c r="D123" s="69" t="s">
        <v>127</v>
      </c>
      <c r="E123" s="70"/>
      <c r="F123" s="42"/>
      <c r="G123" s="7">
        <v>71</v>
      </c>
      <c r="H123" s="7">
        <f>ROUND(J122*G123,2)</f>
        <v>0</v>
      </c>
      <c r="I123" s="46" t="str">
        <f>IF(ISBLANK('Modelo de oferta económica'!F123),"Es necesario completar el precio de esta partida, introduciendo un valor en la celda en naranja","")</f>
        <v>Es necesario completar el precio de esta partida, introduciendo un valor en la celda en naranja</v>
      </c>
    </row>
    <row r="124" spans="2:10" ht="42.75" customHeight="1" thickBot="1" x14ac:dyDescent="0.3">
      <c r="B124" s="71" t="s">
        <v>128</v>
      </c>
      <c r="C124" s="72"/>
      <c r="D124" s="72"/>
      <c r="E124" s="72"/>
      <c r="F124" s="72"/>
      <c r="G124" s="72"/>
      <c r="H124" s="73"/>
    </row>
    <row r="125" spans="2:10" ht="9.9499999999999993" customHeight="1" thickBot="1" x14ac:dyDescent="0.3">
      <c r="D125" s="9"/>
      <c r="E125"/>
      <c r="F125" s="24"/>
      <c r="G125"/>
      <c r="H125" s="1"/>
    </row>
    <row r="126" spans="2:10" ht="23.25" thickBot="1" x14ac:dyDescent="0.3">
      <c r="B126" s="74" t="s">
        <v>1</v>
      </c>
      <c r="C126" s="75"/>
      <c r="D126" s="75"/>
      <c r="E126" s="75"/>
      <c r="F126" s="27" t="s">
        <v>2</v>
      </c>
      <c r="G126" s="3" t="s">
        <v>3</v>
      </c>
      <c r="H126" s="22" t="s">
        <v>4</v>
      </c>
      <c r="J126" s="45">
        <f>ROUND(F127,2)</f>
        <v>0</v>
      </c>
    </row>
    <row r="127" spans="2:10" ht="15.75" thickBot="1" x14ac:dyDescent="0.3">
      <c r="B127" s="60" t="s">
        <v>129</v>
      </c>
      <c r="C127" s="5" t="s">
        <v>5</v>
      </c>
      <c r="D127" s="69" t="s">
        <v>130</v>
      </c>
      <c r="E127" s="70"/>
      <c r="F127" s="42"/>
      <c r="G127" s="61">
        <v>373.74</v>
      </c>
      <c r="H127" s="7">
        <f>ROUND(J126*G127,2)</f>
        <v>0</v>
      </c>
      <c r="I127" s="46" t="str">
        <f>IF(ISBLANK('Modelo de oferta económica'!F127),"Es necesario completar el precio de esta partida, introduciendo un valor en la celda en naranja","")</f>
        <v>Es necesario completar el precio de esta partida, introduciendo un valor en la celda en naranja</v>
      </c>
    </row>
    <row r="128" spans="2:10" ht="41.25" customHeight="1" thickBot="1" x14ac:dyDescent="0.3">
      <c r="B128" s="71" t="s">
        <v>131</v>
      </c>
      <c r="C128" s="72"/>
      <c r="D128" s="72"/>
      <c r="E128" s="72"/>
      <c r="F128" s="72"/>
      <c r="G128" s="72"/>
      <c r="H128" s="73"/>
    </row>
    <row r="129" spans="2:10" ht="9.9499999999999993" customHeight="1" thickBot="1" x14ac:dyDescent="0.3">
      <c r="B129" s="80"/>
      <c r="C129" s="80"/>
      <c r="D129" s="80"/>
      <c r="E129" s="80"/>
      <c r="F129" s="29"/>
      <c r="G129" s="17"/>
      <c r="H129" s="11"/>
    </row>
    <row r="130" spans="2:10" ht="23.25" thickBot="1" x14ac:dyDescent="0.3">
      <c r="B130" s="74" t="s">
        <v>1</v>
      </c>
      <c r="C130" s="75"/>
      <c r="D130" s="75"/>
      <c r="E130" s="75"/>
      <c r="F130" s="27" t="s">
        <v>2</v>
      </c>
      <c r="G130" s="3" t="s">
        <v>3</v>
      </c>
      <c r="H130" s="22" t="s">
        <v>4</v>
      </c>
      <c r="J130" s="45">
        <f>ROUND(F131,2)</f>
        <v>0</v>
      </c>
    </row>
    <row r="131" spans="2:10" ht="15.75" thickBot="1" x14ac:dyDescent="0.3">
      <c r="B131" s="60" t="s">
        <v>132</v>
      </c>
      <c r="C131" s="5" t="s">
        <v>5</v>
      </c>
      <c r="D131" s="69" t="s">
        <v>133</v>
      </c>
      <c r="E131" s="70"/>
      <c r="F131" s="42"/>
      <c r="G131" s="61">
        <v>71</v>
      </c>
      <c r="H131" s="7">
        <f>ROUND(J130*G131,2)</f>
        <v>0</v>
      </c>
      <c r="I131" s="46" t="str">
        <f>IF(ISBLANK('Modelo de oferta económica'!F131),"Es necesario completar el precio de esta partida, introduciendo un valor en la celda en naranja","")</f>
        <v>Es necesario completar el precio de esta partida, introduciendo un valor en la celda en naranja</v>
      </c>
    </row>
    <row r="132" spans="2:10" ht="35.25" customHeight="1" thickBot="1" x14ac:dyDescent="0.3">
      <c r="B132" s="71" t="s">
        <v>134</v>
      </c>
      <c r="C132" s="72"/>
      <c r="D132" s="72"/>
      <c r="E132" s="72"/>
      <c r="F132" s="72"/>
      <c r="G132" s="72"/>
      <c r="H132" s="73"/>
    </row>
    <row r="133" spans="2:10" ht="9.9499999999999993" customHeight="1" thickBot="1" x14ac:dyDescent="0.3">
      <c r="B133" s="81"/>
      <c r="C133" s="81"/>
      <c r="D133" s="81"/>
      <c r="E133" s="81"/>
      <c r="F133" s="28"/>
      <c r="G133" s="4"/>
      <c r="H133" s="11"/>
    </row>
    <row r="134" spans="2:10" ht="23.25" thickBot="1" x14ac:dyDescent="0.3">
      <c r="B134" s="74" t="s">
        <v>1</v>
      </c>
      <c r="C134" s="75"/>
      <c r="D134" s="75"/>
      <c r="E134" s="75"/>
      <c r="F134" s="27" t="s">
        <v>2</v>
      </c>
      <c r="G134" s="3" t="s">
        <v>3</v>
      </c>
      <c r="H134" s="22" t="s">
        <v>4</v>
      </c>
      <c r="J134" s="45">
        <f>ROUND(F135,2)</f>
        <v>0</v>
      </c>
    </row>
    <row r="135" spans="2:10" ht="15.75" thickBot="1" x14ac:dyDescent="0.3">
      <c r="B135" s="60" t="s">
        <v>135</v>
      </c>
      <c r="C135" s="5" t="s">
        <v>5</v>
      </c>
      <c r="D135" s="69" t="s">
        <v>127</v>
      </c>
      <c r="E135" s="70"/>
      <c r="F135" s="42"/>
      <c r="G135" s="61">
        <v>96</v>
      </c>
      <c r="H135" s="7">
        <f>ROUND(J134*G135,2)</f>
        <v>0</v>
      </c>
      <c r="I135" s="46" t="str">
        <f>IF(ISBLANK('Modelo de oferta económica'!F135),"Es necesario completar el precio de esta partida, introduciendo un valor en la celda en naranja","")</f>
        <v>Es necesario completar el precio de esta partida, introduciendo un valor en la celda en naranja</v>
      </c>
    </row>
    <row r="136" spans="2:10" ht="41.25" customHeight="1" thickBot="1" x14ac:dyDescent="0.3">
      <c r="B136" s="71" t="s">
        <v>128</v>
      </c>
      <c r="C136" s="72"/>
      <c r="D136" s="72"/>
      <c r="E136" s="72"/>
      <c r="F136" s="72"/>
      <c r="G136" s="72"/>
      <c r="H136" s="73"/>
    </row>
    <row r="137" spans="2:10" ht="9.9499999999999993" customHeight="1" thickBot="1" x14ac:dyDescent="0.3">
      <c r="D137" s="9"/>
      <c r="E137"/>
      <c r="F137" s="24"/>
      <c r="G137"/>
      <c r="H137" s="20"/>
    </row>
    <row r="138" spans="2:10" ht="23.25" thickBot="1" x14ac:dyDescent="0.3">
      <c r="B138" s="74" t="s">
        <v>1</v>
      </c>
      <c r="C138" s="75"/>
      <c r="D138" s="75"/>
      <c r="E138" s="75"/>
      <c r="F138" s="27" t="s">
        <v>2</v>
      </c>
      <c r="G138" s="3" t="s">
        <v>3</v>
      </c>
      <c r="H138" s="22" t="s">
        <v>4</v>
      </c>
      <c r="J138" s="45">
        <f>ROUND(F139,2)</f>
        <v>0</v>
      </c>
    </row>
    <row r="139" spans="2:10" ht="15.75" thickBot="1" x14ac:dyDescent="0.3">
      <c r="B139" s="60" t="s">
        <v>136</v>
      </c>
      <c r="C139" s="5" t="s">
        <v>60</v>
      </c>
      <c r="D139" s="69" t="s">
        <v>137</v>
      </c>
      <c r="E139" s="70"/>
      <c r="F139" s="42"/>
      <c r="G139" s="61">
        <v>44</v>
      </c>
      <c r="H139" s="7">
        <f>ROUND(J138*G139,2)</f>
        <v>0</v>
      </c>
      <c r="I139" s="46" t="str">
        <f>IF(ISBLANK('Modelo de oferta económica'!F139),"Es necesario completar el precio de esta partida, introduciendo un valor en la celda en naranja","")</f>
        <v>Es necesario completar el precio de esta partida, introduciendo un valor en la celda en naranja</v>
      </c>
    </row>
    <row r="140" spans="2:10" ht="38.25" customHeight="1" thickBot="1" x14ac:dyDescent="0.3">
      <c r="B140" s="71" t="s">
        <v>138</v>
      </c>
      <c r="C140" s="72"/>
      <c r="D140" s="72"/>
      <c r="E140" s="72"/>
      <c r="F140" s="72"/>
      <c r="G140" s="72"/>
      <c r="H140" s="73"/>
    </row>
    <row r="141" spans="2:10" ht="9.9499999999999993" customHeight="1" thickBot="1" x14ac:dyDescent="0.3">
      <c r="D141" s="9"/>
      <c r="E141"/>
      <c r="F141" s="24"/>
      <c r="G141"/>
      <c r="H141" s="20"/>
    </row>
    <row r="142" spans="2:10" ht="23.25" thickBot="1" x14ac:dyDescent="0.3">
      <c r="B142" s="74" t="s">
        <v>1</v>
      </c>
      <c r="C142" s="75"/>
      <c r="D142" s="75"/>
      <c r="E142" s="75"/>
      <c r="F142" s="27" t="s">
        <v>2</v>
      </c>
      <c r="G142" s="3" t="s">
        <v>3</v>
      </c>
      <c r="H142" s="22" t="s">
        <v>4</v>
      </c>
      <c r="J142" s="45">
        <f t="shared" ref="J142" si="0">ROUND(F143,2)</f>
        <v>0</v>
      </c>
    </row>
    <row r="143" spans="2:10" ht="15.75" thickBot="1" x14ac:dyDescent="0.3">
      <c r="B143" s="60" t="s">
        <v>139</v>
      </c>
      <c r="C143" s="5" t="s">
        <v>60</v>
      </c>
      <c r="D143" s="69" t="s">
        <v>140</v>
      </c>
      <c r="E143" s="70"/>
      <c r="F143" s="42"/>
      <c r="G143" s="61">
        <v>1</v>
      </c>
      <c r="H143" s="7">
        <f t="shared" ref="H143" si="1">ROUND(J142*G143,2)</f>
        <v>0</v>
      </c>
      <c r="I143" s="46" t="str">
        <f>IF(ISBLANK('Modelo de oferta económica'!F143),"Es necesario completar el precio de esta partida, introduciendo un valor en la celda en naranja","")</f>
        <v>Es necesario completar el precio de esta partida, introduciendo un valor en la celda en naranja</v>
      </c>
    </row>
    <row r="144" spans="2:10" ht="28.5" customHeight="1" thickBot="1" x14ac:dyDescent="0.3">
      <c r="B144" s="71" t="s">
        <v>141</v>
      </c>
      <c r="C144" s="72"/>
      <c r="D144" s="72"/>
      <c r="E144" s="72"/>
      <c r="F144" s="72"/>
      <c r="G144" s="72"/>
      <c r="H144" s="73"/>
    </row>
    <row r="145" spans="2:10" ht="9.9499999999999993" customHeight="1" thickBot="1" x14ac:dyDescent="0.3">
      <c r="D145" s="9"/>
      <c r="E145"/>
      <c r="F145" s="24"/>
      <c r="G145"/>
      <c r="H145" s="20"/>
    </row>
    <row r="146" spans="2:10" ht="23.25" thickBot="1" x14ac:dyDescent="0.3">
      <c r="B146" s="74" t="s">
        <v>1</v>
      </c>
      <c r="C146" s="75"/>
      <c r="D146" s="75"/>
      <c r="E146" s="75"/>
      <c r="F146" s="27" t="s">
        <v>2</v>
      </c>
      <c r="G146" s="3" t="s">
        <v>3</v>
      </c>
      <c r="H146" s="22" t="s">
        <v>4</v>
      </c>
      <c r="J146" s="45">
        <f t="shared" ref="J146" si="2">ROUND(F147,2)</f>
        <v>0</v>
      </c>
    </row>
    <row r="147" spans="2:10" ht="15.75" thickBot="1" x14ac:dyDescent="0.3">
      <c r="B147" s="60" t="s">
        <v>142</v>
      </c>
      <c r="C147" s="5" t="s">
        <v>60</v>
      </c>
      <c r="D147" s="69" t="s">
        <v>140</v>
      </c>
      <c r="E147" s="70"/>
      <c r="F147" s="42"/>
      <c r="G147" s="61">
        <v>2</v>
      </c>
      <c r="H147" s="7">
        <f t="shared" ref="H147" si="3">ROUND(J146*G147,2)</f>
        <v>0</v>
      </c>
      <c r="I147" s="46" t="str">
        <f>IF(ISBLANK('Modelo de oferta económica'!F147),"Es necesario completar el precio de esta partida, introduciendo un valor en la celda en naranja","")</f>
        <v>Es necesario completar el precio de esta partida, introduciendo un valor en la celda en naranja</v>
      </c>
    </row>
    <row r="148" spans="2:10" ht="25.5" customHeight="1" thickBot="1" x14ac:dyDescent="0.3">
      <c r="B148" s="71" t="s">
        <v>141</v>
      </c>
      <c r="C148" s="72"/>
      <c r="D148" s="72"/>
      <c r="E148" s="72"/>
      <c r="F148" s="72"/>
      <c r="G148" s="72"/>
      <c r="H148" s="73"/>
    </row>
    <row r="149" spans="2:10" ht="9.9499999999999993" customHeight="1" thickBot="1" x14ac:dyDescent="0.3">
      <c r="D149" s="9"/>
      <c r="E149"/>
      <c r="F149" s="24"/>
      <c r="G149"/>
      <c r="H149" s="20"/>
    </row>
    <row r="150" spans="2:10" ht="23.25" thickBot="1" x14ac:dyDescent="0.3">
      <c r="B150" s="74" t="s">
        <v>1</v>
      </c>
      <c r="C150" s="75"/>
      <c r="D150" s="75"/>
      <c r="E150" s="75"/>
      <c r="F150" s="27" t="s">
        <v>2</v>
      </c>
      <c r="G150" s="3" t="s">
        <v>3</v>
      </c>
      <c r="H150" s="22" t="s">
        <v>4</v>
      </c>
      <c r="J150" s="45">
        <f t="shared" ref="J150" si="4">ROUND(F151,2)</f>
        <v>0</v>
      </c>
    </row>
    <row r="151" spans="2:10" ht="15.75" thickBot="1" x14ac:dyDescent="0.3">
      <c r="B151" s="60" t="s">
        <v>143</v>
      </c>
      <c r="C151" s="5" t="s">
        <v>60</v>
      </c>
      <c r="D151" s="69" t="s">
        <v>144</v>
      </c>
      <c r="E151" s="70"/>
      <c r="F151" s="42"/>
      <c r="G151" s="61">
        <v>4</v>
      </c>
      <c r="H151" s="7">
        <f t="shared" ref="H151" si="5">ROUND(J150*G151,2)</f>
        <v>0</v>
      </c>
      <c r="I151" s="46" t="str">
        <f>IF(ISBLANK('Modelo de oferta económica'!F151),"Es necesario completar el precio de esta partida, introduciendo un valor en la celda en naranja","")</f>
        <v>Es necesario completar el precio de esta partida, introduciendo un valor en la celda en naranja</v>
      </c>
    </row>
    <row r="152" spans="2:10" ht="28.5" customHeight="1" thickBot="1" x14ac:dyDescent="0.3">
      <c r="B152" s="71" t="s">
        <v>145</v>
      </c>
      <c r="C152" s="72"/>
      <c r="D152" s="72"/>
      <c r="E152" s="72"/>
      <c r="F152" s="72"/>
      <c r="G152" s="72"/>
      <c r="H152" s="73"/>
    </row>
    <row r="153" spans="2:10" ht="9.9499999999999993" customHeight="1" thickBot="1" x14ac:dyDescent="0.3">
      <c r="D153" s="9"/>
      <c r="E153"/>
      <c r="F153" s="24"/>
      <c r="G153"/>
      <c r="H153" s="20"/>
    </row>
    <row r="154" spans="2:10" ht="23.25" thickBot="1" x14ac:dyDescent="0.3">
      <c r="B154" s="74" t="s">
        <v>1</v>
      </c>
      <c r="C154" s="75"/>
      <c r="D154" s="75"/>
      <c r="E154" s="75"/>
      <c r="F154" s="27" t="s">
        <v>2</v>
      </c>
      <c r="G154" s="3" t="s">
        <v>3</v>
      </c>
      <c r="H154" s="22" t="s">
        <v>4</v>
      </c>
      <c r="J154" s="45">
        <f t="shared" ref="J154" si="6">ROUND(F155,2)</f>
        <v>0</v>
      </c>
    </row>
    <row r="155" spans="2:10" ht="15.75" thickBot="1" x14ac:dyDescent="0.3">
      <c r="B155" s="60" t="s">
        <v>146</v>
      </c>
      <c r="C155" s="5" t="s">
        <v>60</v>
      </c>
      <c r="D155" s="69" t="s">
        <v>147</v>
      </c>
      <c r="E155" s="70"/>
      <c r="F155" s="42"/>
      <c r="G155" s="61">
        <v>1</v>
      </c>
      <c r="H155" s="7">
        <f t="shared" ref="H155" si="7">ROUND(J154*G155,2)</f>
        <v>0</v>
      </c>
      <c r="I155" s="46" t="str">
        <f>IF(ISBLANK('Modelo de oferta económica'!F155),"Es necesario completar el precio de esta partida, introduciendo un valor en la celda en naranja","")</f>
        <v>Es necesario completar el precio de esta partida, introduciendo un valor en la celda en naranja</v>
      </c>
    </row>
    <row r="156" spans="2:10" ht="48.75" customHeight="1" thickBot="1" x14ac:dyDescent="0.3">
      <c r="B156" s="71" t="s">
        <v>148</v>
      </c>
      <c r="C156" s="72"/>
      <c r="D156" s="72"/>
      <c r="E156" s="72"/>
      <c r="F156" s="72"/>
      <c r="G156" s="72"/>
      <c r="H156" s="73"/>
    </row>
    <row r="157" spans="2:10" ht="9.9499999999999993" customHeight="1" thickBot="1" x14ac:dyDescent="0.3">
      <c r="D157" s="9"/>
      <c r="E157"/>
      <c r="F157" s="24"/>
      <c r="G157"/>
      <c r="H157" s="20"/>
    </row>
    <row r="158" spans="2:10" ht="23.25" thickBot="1" x14ac:dyDescent="0.3">
      <c r="B158" s="74" t="s">
        <v>1</v>
      </c>
      <c r="C158" s="75"/>
      <c r="D158" s="75"/>
      <c r="E158" s="75"/>
      <c r="F158" s="27" t="s">
        <v>2</v>
      </c>
      <c r="G158" s="3" t="s">
        <v>3</v>
      </c>
      <c r="H158" s="22" t="s">
        <v>4</v>
      </c>
      <c r="J158" s="45">
        <f t="shared" ref="J158" si="8">ROUND(F159,2)</f>
        <v>0</v>
      </c>
    </row>
    <row r="159" spans="2:10" ht="15.75" thickBot="1" x14ac:dyDescent="0.3">
      <c r="B159" s="60" t="s">
        <v>149</v>
      </c>
      <c r="C159" s="5" t="s">
        <v>44</v>
      </c>
      <c r="D159" s="69" t="s">
        <v>150</v>
      </c>
      <c r="E159" s="70"/>
      <c r="F159" s="42"/>
      <c r="G159" s="61">
        <v>2</v>
      </c>
      <c r="H159" s="7">
        <f t="shared" ref="H159" si="9">ROUND(J158*G159,2)</f>
        <v>0</v>
      </c>
      <c r="I159" s="46" t="str">
        <f>IF(ISBLANK('Modelo de oferta económica'!F159),"Es necesario completar el precio de esta partida, introduciendo un valor en la celda en naranja","")</f>
        <v>Es necesario completar el precio de esta partida, introduciendo un valor en la celda en naranja</v>
      </c>
    </row>
    <row r="160" spans="2:10" ht="96.75" customHeight="1" thickBot="1" x14ac:dyDescent="0.3">
      <c r="B160" s="71" t="s">
        <v>151</v>
      </c>
      <c r="C160" s="72"/>
      <c r="D160" s="72"/>
      <c r="E160" s="72"/>
      <c r="F160" s="72"/>
      <c r="G160" s="72"/>
      <c r="H160" s="73"/>
    </row>
    <row r="161" spans="2:10" ht="9.9499999999999993" customHeight="1" thickBot="1" x14ac:dyDescent="0.3">
      <c r="D161" s="9"/>
      <c r="E161"/>
      <c r="F161" s="24"/>
      <c r="G161"/>
      <c r="H161" s="20"/>
    </row>
    <row r="162" spans="2:10" ht="23.25" thickBot="1" x14ac:dyDescent="0.3">
      <c r="B162" s="74" t="s">
        <v>1</v>
      </c>
      <c r="C162" s="75"/>
      <c r="D162" s="75"/>
      <c r="E162" s="75"/>
      <c r="F162" s="27" t="s">
        <v>2</v>
      </c>
      <c r="G162" s="3" t="s">
        <v>3</v>
      </c>
      <c r="H162" s="22" t="s">
        <v>4</v>
      </c>
      <c r="J162" s="45">
        <f t="shared" ref="J162" si="10">ROUND(F163,2)</f>
        <v>0</v>
      </c>
    </row>
    <row r="163" spans="2:10" ht="15.75" thickBot="1" x14ac:dyDescent="0.3">
      <c r="B163" s="60" t="s">
        <v>152</v>
      </c>
      <c r="C163" s="5" t="s">
        <v>5</v>
      </c>
      <c r="D163" s="69" t="s">
        <v>153</v>
      </c>
      <c r="E163" s="70"/>
      <c r="F163" s="42"/>
      <c r="G163" s="61">
        <v>360</v>
      </c>
      <c r="H163" s="7">
        <f t="shared" ref="H163" si="11">ROUND(J162*G163,2)</f>
        <v>0</v>
      </c>
      <c r="I163" s="46" t="str">
        <f>IF(ISBLANK('Modelo de oferta económica'!F163),"Es necesario completar el precio de esta partida, introduciendo un valor en la celda en naranja","")</f>
        <v>Es necesario completar el precio de esta partida, introduciendo un valor en la celda en naranja</v>
      </c>
    </row>
    <row r="164" spans="2:10" ht="38.25" customHeight="1" thickBot="1" x14ac:dyDescent="0.3">
      <c r="B164" s="71" t="s">
        <v>154</v>
      </c>
      <c r="C164" s="72"/>
      <c r="D164" s="72"/>
      <c r="E164" s="72"/>
      <c r="F164" s="72"/>
      <c r="G164" s="72"/>
      <c r="H164" s="73"/>
    </row>
    <row r="165" spans="2:10" ht="9.9499999999999993" customHeight="1" thickBot="1" x14ac:dyDescent="0.3">
      <c r="D165" s="9"/>
      <c r="E165"/>
      <c r="F165" s="24"/>
      <c r="G165"/>
      <c r="H165" s="20"/>
    </row>
    <row r="166" spans="2:10" ht="23.25" thickBot="1" x14ac:dyDescent="0.3">
      <c r="B166" s="74" t="s">
        <v>1</v>
      </c>
      <c r="C166" s="75"/>
      <c r="D166" s="75"/>
      <c r="E166" s="75"/>
      <c r="F166" s="27" t="s">
        <v>2</v>
      </c>
      <c r="G166" s="3" t="s">
        <v>3</v>
      </c>
      <c r="H166" s="22" t="s">
        <v>4</v>
      </c>
      <c r="J166" s="45">
        <f t="shared" ref="J166" si="12">ROUND(F167,2)</f>
        <v>0</v>
      </c>
    </row>
    <row r="167" spans="2:10" ht="15.75" thickBot="1" x14ac:dyDescent="0.3">
      <c r="B167" s="60" t="s">
        <v>155</v>
      </c>
      <c r="C167" s="5" t="s">
        <v>60</v>
      </c>
      <c r="D167" s="69" t="s">
        <v>156</v>
      </c>
      <c r="E167" s="70"/>
      <c r="F167" s="42"/>
      <c r="G167" s="61">
        <v>13</v>
      </c>
      <c r="H167" s="7">
        <f t="shared" ref="H167" si="13">ROUND(J166*G167,2)</f>
        <v>0</v>
      </c>
      <c r="I167" s="46" t="str">
        <f>IF(ISBLANK('Modelo de oferta económica'!F167),"Es necesario completar el precio de esta partida, introduciendo un valor en la celda en naranja","")</f>
        <v>Es necesario completar el precio de esta partida, introduciendo un valor en la celda en naranja</v>
      </c>
    </row>
    <row r="168" spans="2:10" ht="38.25" customHeight="1" thickBot="1" x14ac:dyDescent="0.3">
      <c r="B168" s="71" t="s">
        <v>157</v>
      </c>
      <c r="C168" s="72"/>
      <c r="D168" s="72"/>
      <c r="E168" s="72"/>
      <c r="F168" s="72"/>
      <c r="G168" s="72"/>
      <c r="H168" s="73"/>
    </row>
    <row r="169" spans="2:10" ht="9.9499999999999993" customHeight="1" thickBot="1" x14ac:dyDescent="0.3">
      <c r="D169" s="9"/>
      <c r="E169"/>
      <c r="F169" s="24"/>
      <c r="G169"/>
      <c r="H169" s="20"/>
    </row>
    <row r="170" spans="2:10" ht="23.25" thickBot="1" x14ac:dyDescent="0.3">
      <c r="B170" s="74" t="s">
        <v>1</v>
      </c>
      <c r="C170" s="75"/>
      <c r="D170" s="75"/>
      <c r="E170" s="75"/>
      <c r="F170" s="27" t="s">
        <v>2</v>
      </c>
      <c r="G170" s="3" t="s">
        <v>3</v>
      </c>
      <c r="H170" s="22" t="s">
        <v>4</v>
      </c>
      <c r="J170" s="45">
        <f t="shared" ref="J170" si="14">ROUND(F171,2)</f>
        <v>0</v>
      </c>
    </row>
    <row r="171" spans="2:10" ht="15.75" thickBot="1" x14ac:dyDescent="0.3">
      <c r="B171" s="60" t="s">
        <v>158</v>
      </c>
      <c r="C171" s="5" t="s">
        <v>60</v>
      </c>
      <c r="D171" s="69" t="s">
        <v>159</v>
      </c>
      <c r="E171" s="70"/>
      <c r="F171" s="42"/>
      <c r="G171" s="61">
        <v>2</v>
      </c>
      <c r="H171" s="7">
        <f t="shared" ref="H171" si="15">ROUND(J170*G171,2)</f>
        <v>0</v>
      </c>
      <c r="I171" s="46" t="str">
        <f>IF(ISBLANK('Modelo de oferta económica'!F171),"Es necesario completar el precio de esta partida, introduciendo un valor en la celda en naranja","")</f>
        <v>Es necesario completar el precio de esta partida, introduciendo un valor en la celda en naranja</v>
      </c>
    </row>
    <row r="172" spans="2:10" ht="26.25" customHeight="1" thickBot="1" x14ac:dyDescent="0.3">
      <c r="B172" s="71" t="s">
        <v>160</v>
      </c>
      <c r="C172" s="72"/>
      <c r="D172" s="72"/>
      <c r="E172" s="72"/>
      <c r="F172" s="72"/>
      <c r="G172" s="72"/>
      <c r="H172" s="73"/>
    </row>
    <row r="173" spans="2:10" ht="9.9499999999999993" customHeight="1" thickBot="1" x14ac:dyDescent="0.3">
      <c r="D173" s="9"/>
      <c r="E173"/>
      <c r="F173" s="24"/>
      <c r="G173"/>
      <c r="H173" s="20"/>
    </row>
    <row r="174" spans="2:10" ht="23.25" thickBot="1" x14ac:dyDescent="0.3">
      <c r="B174" s="74" t="s">
        <v>1</v>
      </c>
      <c r="C174" s="75"/>
      <c r="D174" s="75"/>
      <c r="E174" s="75"/>
      <c r="F174" s="27" t="s">
        <v>2</v>
      </c>
      <c r="G174" s="3" t="s">
        <v>3</v>
      </c>
      <c r="H174" s="22" t="s">
        <v>4</v>
      </c>
      <c r="J174" s="45">
        <f t="shared" ref="J174" si="16">ROUND(F175,2)</f>
        <v>0</v>
      </c>
    </row>
    <row r="175" spans="2:10" ht="15.75" thickBot="1" x14ac:dyDescent="0.3">
      <c r="B175" s="60" t="s">
        <v>161</v>
      </c>
      <c r="C175" s="5" t="s">
        <v>5</v>
      </c>
      <c r="D175" s="69" t="s">
        <v>162</v>
      </c>
      <c r="E175" s="70"/>
      <c r="F175" s="42"/>
      <c r="G175" s="61">
        <v>90</v>
      </c>
      <c r="H175" s="7">
        <f t="shared" ref="H175" si="17">ROUND(J174*G175,2)</f>
        <v>0</v>
      </c>
      <c r="I175" s="46" t="str">
        <f>IF(ISBLANK('Modelo de oferta económica'!F175),"Es necesario completar el precio de esta partida, introduciendo un valor en la celda en naranja","")</f>
        <v>Es necesario completar el precio de esta partida, introduciendo un valor en la celda en naranja</v>
      </c>
    </row>
    <row r="176" spans="2:10" ht="38.25" customHeight="1" thickBot="1" x14ac:dyDescent="0.3">
      <c r="B176" s="71" t="s">
        <v>163</v>
      </c>
      <c r="C176" s="72"/>
      <c r="D176" s="72"/>
      <c r="E176" s="72"/>
      <c r="F176" s="72"/>
      <c r="G176" s="72"/>
      <c r="H176" s="73"/>
    </row>
    <row r="177" spans="2:10" ht="9.9499999999999993" customHeight="1" thickBot="1" x14ac:dyDescent="0.3">
      <c r="D177" s="9"/>
      <c r="E177"/>
      <c r="F177" s="24"/>
      <c r="G177"/>
      <c r="H177" s="20"/>
    </row>
    <row r="178" spans="2:10" ht="23.25" thickBot="1" x14ac:dyDescent="0.3">
      <c r="B178" s="74" t="s">
        <v>1</v>
      </c>
      <c r="C178" s="75"/>
      <c r="D178" s="75"/>
      <c r="E178" s="75"/>
      <c r="F178" s="27" t="s">
        <v>2</v>
      </c>
      <c r="G178" s="3" t="s">
        <v>3</v>
      </c>
      <c r="H178" s="22" t="s">
        <v>4</v>
      </c>
      <c r="J178" s="45">
        <f t="shared" ref="J178" si="18">ROUND(F179,2)</f>
        <v>0</v>
      </c>
    </row>
    <row r="179" spans="2:10" ht="15.75" thickBot="1" x14ac:dyDescent="0.3">
      <c r="B179" s="60" t="s">
        <v>164</v>
      </c>
      <c r="C179" s="5" t="s">
        <v>5</v>
      </c>
      <c r="D179" s="69" t="s">
        <v>165</v>
      </c>
      <c r="E179" s="70"/>
      <c r="F179" s="42"/>
      <c r="G179" s="61">
        <v>1171</v>
      </c>
      <c r="H179" s="7">
        <f t="shared" ref="H179" si="19">ROUND(J178*G179,2)</f>
        <v>0</v>
      </c>
      <c r="I179" s="46" t="str">
        <f>IF(ISBLANK('Modelo de oferta económica'!F179),"Es necesario completar el precio de esta partida, introduciendo un valor en la celda en naranja","")</f>
        <v>Es necesario completar el precio de esta partida, introduciendo un valor en la celda en naranja</v>
      </c>
    </row>
    <row r="180" spans="2:10" ht="38.25" customHeight="1" thickBot="1" x14ac:dyDescent="0.3">
      <c r="B180" s="71" t="s">
        <v>166</v>
      </c>
      <c r="C180" s="72"/>
      <c r="D180" s="72"/>
      <c r="E180" s="72"/>
      <c r="F180" s="72"/>
      <c r="G180" s="72"/>
      <c r="H180" s="73"/>
    </row>
    <row r="181" spans="2:10" ht="9.9499999999999993" customHeight="1" thickBot="1" x14ac:dyDescent="0.3">
      <c r="D181" s="9"/>
      <c r="E181"/>
      <c r="F181" s="24"/>
      <c r="G181"/>
      <c r="H181" s="20"/>
    </row>
    <row r="182" spans="2:10" ht="23.25" thickBot="1" x14ac:dyDescent="0.3">
      <c r="B182" s="74" t="s">
        <v>1</v>
      </c>
      <c r="C182" s="75"/>
      <c r="D182" s="75"/>
      <c r="E182" s="75"/>
      <c r="F182" s="27" t="s">
        <v>2</v>
      </c>
      <c r="G182" s="3" t="s">
        <v>3</v>
      </c>
      <c r="H182" s="22" t="s">
        <v>4</v>
      </c>
      <c r="J182" s="45">
        <f t="shared" ref="J182" si="20">ROUND(F183,2)</f>
        <v>0</v>
      </c>
    </row>
    <row r="183" spans="2:10" ht="15.75" thickBot="1" x14ac:dyDescent="0.3">
      <c r="B183" s="60" t="s">
        <v>167</v>
      </c>
      <c r="C183" s="5" t="s">
        <v>5</v>
      </c>
      <c r="D183" s="69" t="s">
        <v>168</v>
      </c>
      <c r="E183" s="70"/>
      <c r="F183" s="42"/>
      <c r="G183" s="61">
        <v>2635</v>
      </c>
      <c r="H183" s="7">
        <f t="shared" ref="H183" si="21">ROUND(J182*G183,2)</f>
        <v>0</v>
      </c>
      <c r="I183" s="46" t="str">
        <f>IF(ISBLANK('Modelo de oferta económica'!F183),"Es necesario completar el precio de esta partida, introduciendo un valor en la celda en naranja","")</f>
        <v>Es necesario completar el precio de esta partida, introduciendo un valor en la celda en naranja</v>
      </c>
    </row>
    <row r="184" spans="2:10" ht="38.25" customHeight="1" thickBot="1" x14ac:dyDescent="0.3">
      <c r="B184" s="71" t="s">
        <v>169</v>
      </c>
      <c r="C184" s="72"/>
      <c r="D184" s="72"/>
      <c r="E184" s="72"/>
      <c r="F184" s="72"/>
      <c r="G184" s="72"/>
      <c r="H184" s="73"/>
    </row>
    <row r="185" spans="2:10" ht="9.9499999999999993" customHeight="1" thickBot="1" x14ac:dyDescent="0.3">
      <c r="D185" s="9"/>
      <c r="E185"/>
      <c r="F185" s="24"/>
      <c r="G185"/>
      <c r="H185" s="20"/>
    </row>
    <row r="186" spans="2:10" ht="23.25" thickBot="1" x14ac:dyDescent="0.3">
      <c r="B186" s="74" t="s">
        <v>1</v>
      </c>
      <c r="C186" s="75"/>
      <c r="D186" s="75"/>
      <c r="E186" s="75"/>
      <c r="F186" s="27" t="s">
        <v>2</v>
      </c>
      <c r="G186" s="3" t="s">
        <v>3</v>
      </c>
      <c r="H186" s="22" t="s">
        <v>4</v>
      </c>
      <c r="J186" s="45">
        <f t="shared" ref="J186" si="22">ROUND(F187,2)</f>
        <v>0</v>
      </c>
    </row>
    <row r="187" spans="2:10" ht="15.75" thickBot="1" x14ac:dyDescent="0.3">
      <c r="B187" s="60" t="s">
        <v>170</v>
      </c>
      <c r="C187" s="5" t="s">
        <v>5</v>
      </c>
      <c r="D187" s="69" t="s">
        <v>171</v>
      </c>
      <c r="E187" s="70"/>
      <c r="F187" s="42"/>
      <c r="G187" s="61">
        <v>70</v>
      </c>
      <c r="H187" s="7">
        <f t="shared" ref="H187" si="23">ROUND(J186*G187,2)</f>
        <v>0</v>
      </c>
      <c r="I187" s="46" t="str">
        <f>IF(ISBLANK('Modelo de oferta económica'!F187),"Es necesario completar el precio de esta partida, introduciendo un valor en la celda en naranja","")</f>
        <v>Es necesario completar el precio de esta partida, introduciendo un valor en la celda en naranja</v>
      </c>
    </row>
    <row r="188" spans="2:10" ht="38.25" customHeight="1" thickBot="1" x14ac:dyDescent="0.3">
      <c r="B188" s="71" t="s">
        <v>172</v>
      </c>
      <c r="C188" s="72"/>
      <c r="D188" s="72"/>
      <c r="E188" s="72"/>
      <c r="F188" s="72"/>
      <c r="G188" s="72"/>
      <c r="H188" s="73"/>
    </row>
    <row r="189" spans="2:10" ht="9.9499999999999993" customHeight="1" thickBot="1" x14ac:dyDescent="0.3">
      <c r="D189" s="9"/>
      <c r="E189"/>
      <c r="F189" s="24"/>
      <c r="G189"/>
      <c r="H189" s="20"/>
    </row>
    <row r="190" spans="2:10" ht="23.25" thickBot="1" x14ac:dyDescent="0.3">
      <c r="B190" s="74" t="s">
        <v>1</v>
      </c>
      <c r="C190" s="75"/>
      <c r="D190" s="75"/>
      <c r="E190" s="75"/>
      <c r="F190" s="27" t="s">
        <v>2</v>
      </c>
      <c r="G190" s="3" t="s">
        <v>3</v>
      </c>
      <c r="H190" s="22" t="s">
        <v>4</v>
      </c>
      <c r="J190" s="45">
        <f t="shared" ref="J190" si="24">ROUND(F191,2)</f>
        <v>0</v>
      </c>
    </row>
    <row r="191" spans="2:10" ht="15.75" thickBot="1" x14ac:dyDescent="0.3">
      <c r="B191" s="60" t="s">
        <v>173</v>
      </c>
      <c r="C191" s="5" t="s">
        <v>5</v>
      </c>
      <c r="D191" s="69" t="s">
        <v>174</v>
      </c>
      <c r="E191" s="70"/>
      <c r="F191" s="42"/>
      <c r="G191" s="61">
        <v>470</v>
      </c>
      <c r="H191" s="7">
        <f t="shared" ref="H191" si="25">ROUND(J190*G191,2)</f>
        <v>0</v>
      </c>
      <c r="I191" s="46" t="str">
        <f>IF(ISBLANK('Modelo de oferta económica'!F191),"Es necesario completar el precio de esta partida, introduciendo un valor en la celda en naranja","")</f>
        <v>Es necesario completar el precio de esta partida, introduciendo un valor en la celda en naranja</v>
      </c>
    </row>
    <row r="192" spans="2:10" ht="38.25" customHeight="1" thickBot="1" x14ac:dyDescent="0.3">
      <c r="B192" s="71" t="s">
        <v>172</v>
      </c>
      <c r="C192" s="72"/>
      <c r="D192" s="72"/>
      <c r="E192" s="72"/>
      <c r="F192" s="72"/>
      <c r="G192" s="72"/>
      <c r="H192" s="73"/>
    </row>
    <row r="193" spans="2:10" ht="9.9499999999999993" customHeight="1" thickBot="1" x14ac:dyDescent="0.3">
      <c r="D193" s="9"/>
      <c r="E193"/>
      <c r="F193" s="24"/>
      <c r="G193"/>
      <c r="H193" s="20"/>
    </row>
    <row r="194" spans="2:10" ht="23.25" thickBot="1" x14ac:dyDescent="0.3">
      <c r="B194" s="74" t="s">
        <v>1</v>
      </c>
      <c r="C194" s="75"/>
      <c r="D194" s="75"/>
      <c r="E194" s="75"/>
      <c r="F194" s="27" t="s">
        <v>2</v>
      </c>
      <c r="G194" s="3" t="s">
        <v>3</v>
      </c>
      <c r="H194" s="22" t="s">
        <v>4</v>
      </c>
      <c r="J194" s="45">
        <f t="shared" ref="J194" si="26">ROUND(F195,2)</f>
        <v>0</v>
      </c>
    </row>
    <row r="195" spans="2:10" ht="15.75" thickBot="1" x14ac:dyDescent="0.3">
      <c r="B195" s="60" t="s">
        <v>175</v>
      </c>
      <c r="C195" s="5" t="s">
        <v>5</v>
      </c>
      <c r="D195" s="69" t="s">
        <v>176</v>
      </c>
      <c r="E195" s="70"/>
      <c r="F195" s="42"/>
      <c r="G195" s="61">
        <v>260</v>
      </c>
      <c r="H195" s="7">
        <f t="shared" ref="H195" si="27">ROUND(J194*G195,2)</f>
        <v>0</v>
      </c>
      <c r="I195" s="46" t="str">
        <f>IF(ISBLANK('Modelo de oferta económica'!F195),"Es necesario completar el precio de esta partida, introduciendo un valor en la celda en naranja","")</f>
        <v>Es necesario completar el precio de esta partida, introduciendo un valor en la celda en naranja</v>
      </c>
    </row>
    <row r="196" spans="2:10" ht="38.25" customHeight="1" thickBot="1" x14ac:dyDescent="0.3">
      <c r="B196" s="71" t="s">
        <v>177</v>
      </c>
      <c r="C196" s="72"/>
      <c r="D196" s="72"/>
      <c r="E196" s="72"/>
      <c r="F196" s="72"/>
      <c r="G196" s="72"/>
      <c r="H196" s="73"/>
    </row>
    <row r="197" spans="2:10" ht="9.9499999999999993" customHeight="1" thickBot="1" x14ac:dyDescent="0.3">
      <c r="D197" s="9"/>
      <c r="E197"/>
      <c r="F197" s="24"/>
      <c r="G197"/>
      <c r="H197" s="20"/>
    </row>
    <row r="198" spans="2:10" ht="23.25" thickBot="1" x14ac:dyDescent="0.3">
      <c r="B198" s="74" t="s">
        <v>1</v>
      </c>
      <c r="C198" s="75"/>
      <c r="D198" s="75"/>
      <c r="E198" s="75"/>
      <c r="F198" s="27" t="s">
        <v>2</v>
      </c>
      <c r="G198" s="3" t="s">
        <v>3</v>
      </c>
      <c r="H198" s="22" t="s">
        <v>4</v>
      </c>
      <c r="J198" s="45">
        <f t="shared" ref="J198" si="28">ROUND(F199,2)</f>
        <v>0</v>
      </c>
    </row>
    <row r="199" spans="2:10" ht="15.75" thickBot="1" x14ac:dyDescent="0.3">
      <c r="B199" s="60" t="s">
        <v>178</v>
      </c>
      <c r="C199" s="5" t="s">
        <v>5</v>
      </c>
      <c r="D199" s="69" t="s">
        <v>179</v>
      </c>
      <c r="E199" s="70"/>
      <c r="F199" s="42"/>
      <c r="G199" s="61">
        <v>80</v>
      </c>
      <c r="H199" s="7">
        <f t="shared" ref="H199" si="29">ROUND(J198*G199,2)</f>
        <v>0</v>
      </c>
      <c r="I199" s="46" t="str">
        <f>IF(ISBLANK('Modelo de oferta económica'!F199),"Es necesario completar el precio de esta partida, introduciendo un valor en la celda en naranja","")</f>
        <v>Es necesario completar el precio de esta partida, introduciendo un valor en la celda en naranja</v>
      </c>
    </row>
    <row r="200" spans="2:10" ht="38.25" customHeight="1" thickBot="1" x14ac:dyDescent="0.3">
      <c r="B200" s="71" t="s">
        <v>177</v>
      </c>
      <c r="C200" s="72"/>
      <c r="D200" s="72"/>
      <c r="E200" s="72"/>
      <c r="F200" s="72"/>
      <c r="G200" s="72"/>
      <c r="H200" s="73"/>
    </row>
    <row r="201" spans="2:10" ht="9.9499999999999993" customHeight="1" thickBot="1" x14ac:dyDescent="0.3">
      <c r="D201" s="9"/>
      <c r="E201"/>
      <c r="F201" s="24"/>
      <c r="G201"/>
      <c r="H201" s="20"/>
    </row>
    <row r="202" spans="2:10" ht="23.25" thickBot="1" x14ac:dyDescent="0.3">
      <c r="B202" s="74" t="s">
        <v>1</v>
      </c>
      <c r="C202" s="75"/>
      <c r="D202" s="75"/>
      <c r="E202" s="75"/>
      <c r="F202" s="27" t="s">
        <v>2</v>
      </c>
      <c r="G202" s="3" t="s">
        <v>3</v>
      </c>
      <c r="H202" s="22" t="s">
        <v>4</v>
      </c>
      <c r="J202" s="45">
        <f t="shared" ref="J202" si="30">ROUND(F203,2)</f>
        <v>0</v>
      </c>
    </row>
    <row r="203" spans="2:10" ht="15.75" thickBot="1" x14ac:dyDescent="0.3">
      <c r="B203" s="60" t="s">
        <v>180</v>
      </c>
      <c r="C203" s="5" t="s">
        <v>60</v>
      </c>
      <c r="D203" s="69" t="s">
        <v>181</v>
      </c>
      <c r="E203" s="70"/>
      <c r="F203" s="42"/>
      <c r="G203" s="61">
        <v>6</v>
      </c>
      <c r="H203" s="7">
        <f t="shared" ref="H203" si="31">ROUND(J202*G203,2)</f>
        <v>0</v>
      </c>
      <c r="I203" s="46" t="str">
        <f>IF(ISBLANK('Modelo de oferta económica'!F203),"Es necesario completar el precio de esta partida, introduciendo un valor en la celda en naranja","")</f>
        <v>Es necesario completar el precio de esta partida, introduciendo un valor en la celda en naranja</v>
      </c>
    </row>
    <row r="204" spans="2:10" ht="38.25" customHeight="1" thickBot="1" x14ac:dyDescent="0.3">
      <c r="B204" s="71" t="s">
        <v>182</v>
      </c>
      <c r="C204" s="72"/>
      <c r="D204" s="72"/>
      <c r="E204" s="72"/>
      <c r="F204" s="72"/>
      <c r="G204" s="72"/>
      <c r="H204" s="73"/>
    </row>
    <row r="205" spans="2:10" ht="9.9499999999999993" customHeight="1" x14ac:dyDescent="0.25">
      <c r="D205" s="9"/>
      <c r="E205"/>
      <c r="F205" s="24"/>
      <c r="G205"/>
      <c r="H205" s="20"/>
    </row>
    <row r="206" spans="2:10" ht="9.9499999999999993" customHeight="1" thickBot="1" x14ac:dyDescent="0.3">
      <c r="B206" s="6"/>
      <c r="C206" s="6"/>
      <c r="D206" s="18"/>
      <c r="E206" s="6"/>
      <c r="F206" s="24"/>
      <c r="G206"/>
      <c r="H206" s="6"/>
    </row>
    <row r="207" spans="2:10" ht="15.75" thickBot="1" x14ac:dyDescent="0.3">
      <c r="B207" s="82" t="s">
        <v>8</v>
      </c>
      <c r="C207" s="83"/>
      <c r="D207" s="84" t="s">
        <v>41</v>
      </c>
      <c r="E207" s="85"/>
      <c r="F207" s="85"/>
      <c r="G207" s="85"/>
      <c r="H207" s="21">
        <f>H210+H214+H218+H222+H226+H230+H234+H238+H242+H246+H250</f>
        <v>0</v>
      </c>
      <c r="I207" s="43">
        <f xml:space="preserve"> COUNTIF(I208:I258,"Es necesario completar el precio de esta partida, introduciendo un valor en la celda en naranja")</f>
        <v>12</v>
      </c>
    </row>
    <row r="208" spans="2:10" ht="9.9499999999999993" customHeight="1" thickBot="1" x14ac:dyDescent="0.3">
      <c r="B208" s="12"/>
      <c r="C208" s="12"/>
      <c r="D208" s="12"/>
      <c r="E208" s="12"/>
      <c r="F208" s="30"/>
      <c r="G208" s="16"/>
      <c r="H208" s="12"/>
    </row>
    <row r="209" spans="2:10" ht="23.25" thickBot="1" x14ac:dyDescent="0.3">
      <c r="B209" s="74" t="s">
        <v>1</v>
      </c>
      <c r="C209" s="75"/>
      <c r="D209" s="75"/>
      <c r="E209" s="75"/>
      <c r="F209" s="27" t="s">
        <v>2</v>
      </c>
      <c r="G209" s="3" t="s">
        <v>3</v>
      </c>
      <c r="H209" s="22" t="s">
        <v>4</v>
      </c>
      <c r="J209" s="45">
        <f>ROUND(F210,2)</f>
        <v>0</v>
      </c>
    </row>
    <row r="210" spans="2:10" ht="15.75" thickBot="1" x14ac:dyDescent="0.3">
      <c r="B210" s="60" t="s">
        <v>185</v>
      </c>
      <c r="C210" s="5" t="s">
        <v>60</v>
      </c>
      <c r="D210" s="69" t="s">
        <v>78</v>
      </c>
      <c r="E210" s="70"/>
      <c r="F210" s="42"/>
      <c r="G210" s="7">
        <v>30</v>
      </c>
      <c r="H210" s="7">
        <f>ROUND(J209*G210,2)</f>
        <v>0</v>
      </c>
      <c r="I210" s="46" t="str">
        <f>IF(ISBLANK('Modelo de oferta económica'!F210),"Es necesario completar el precio de esta partida, introduciendo un valor en la celda en naranja","")</f>
        <v>Es necesario completar el precio de esta partida, introduciendo un valor en la celda en naranja</v>
      </c>
    </row>
    <row r="211" spans="2:10" ht="38.25" customHeight="1" thickBot="1" x14ac:dyDescent="0.3">
      <c r="B211" s="71" t="s">
        <v>79</v>
      </c>
      <c r="C211" s="72"/>
      <c r="D211" s="72"/>
      <c r="E211" s="72"/>
      <c r="F211" s="72"/>
      <c r="G211" s="72"/>
      <c r="H211" s="73"/>
    </row>
    <row r="212" spans="2:10" ht="9.9499999999999993" customHeight="1" thickBot="1" x14ac:dyDescent="0.3">
      <c r="D212" s="9"/>
      <c r="E212"/>
      <c r="F212" s="24"/>
      <c r="G212"/>
      <c r="H212" s="1"/>
    </row>
    <row r="213" spans="2:10" ht="23.25" thickBot="1" x14ac:dyDescent="0.3">
      <c r="B213" s="74" t="s">
        <v>1</v>
      </c>
      <c r="C213" s="75"/>
      <c r="D213" s="75"/>
      <c r="E213" s="75"/>
      <c r="F213" s="27" t="s">
        <v>2</v>
      </c>
      <c r="G213" s="3" t="s">
        <v>3</v>
      </c>
      <c r="H213" s="3" t="s">
        <v>4</v>
      </c>
      <c r="J213" s="45">
        <f>ROUND(F214,2)</f>
        <v>0</v>
      </c>
    </row>
    <row r="214" spans="2:10" ht="15.75" thickBot="1" x14ac:dyDescent="0.3">
      <c r="B214" s="60" t="s">
        <v>184</v>
      </c>
      <c r="C214" s="5" t="s">
        <v>39</v>
      </c>
      <c r="D214" s="69" t="s">
        <v>80</v>
      </c>
      <c r="E214" s="70"/>
      <c r="F214" s="42"/>
      <c r="G214" s="7">
        <v>371.15</v>
      </c>
      <c r="H214" s="7">
        <f>ROUND(J213*G214,2)</f>
        <v>0</v>
      </c>
      <c r="I214" s="46" t="str">
        <f>IF(ISBLANK('Modelo de oferta económica'!F214),"Es necesario completar el precio de esta partida, introduciendo un valor en la celda en naranja","")</f>
        <v>Es necesario completar el precio de esta partida, introduciendo un valor en la celda en naranja</v>
      </c>
    </row>
    <row r="215" spans="2:10" ht="37.5" customHeight="1" thickBot="1" x14ac:dyDescent="0.3">
      <c r="B215" s="71" t="s">
        <v>81</v>
      </c>
      <c r="C215" s="72"/>
      <c r="D215" s="72"/>
      <c r="E215" s="72"/>
      <c r="F215" s="72"/>
      <c r="G215" s="72"/>
      <c r="H215" s="73"/>
    </row>
    <row r="216" spans="2:10" ht="9.9499999999999993" customHeight="1" thickBot="1" x14ac:dyDescent="0.3">
      <c r="D216" s="9"/>
      <c r="E216"/>
      <c r="F216" s="24"/>
      <c r="G216"/>
      <c r="H216" s="1"/>
    </row>
    <row r="217" spans="2:10" ht="23.25" thickBot="1" x14ac:dyDescent="0.3">
      <c r="B217" s="74" t="s">
        <v>1</v>
      </c>
      <c r="C217" s="75"/>
      <c r="D217" s="75"/>
      <c r="E217" s="75"/>
      <c r="F217" s="27" t="s">
        <v>2</v>
      </c>
      <c r="G217" s="3" t="s">
        <v>3</v>
      </c>
      <c r="H217" s="22" t="s">
        <v>4</v>
      </c>
      <c r="J217" s="45">
        <f>ROUND(F218,2)</f>
        <v>0</v>
      </c>
    </row>
    <row r="218" spans="2:10" ht="15.75" thickBot="1" x14ac:dyDescent="0.3">
      <c r="B218" s="60" t="s">
        <v>186</v>
      </c>
      <c r="C218" s="5" t="s">
        <v>40</v>
      </c>
      <c r="D218" s="69" t="s">
        <v>48</v>
      </c>
      <c r="E218" s="70"/>
      <c r="F218" s="42"/>
      <c r="G218" s="61">
        <v>811.11</v>
      </c>
      <c r="H218" s="7">
        <f>ROUND(J217*G218,2)</f>
        <v>0</v>
      </c>
      <c r="I218" s="46" t="str">
        <f>IF(ISBLANK('Modelo de oferta económica'!F218),"Es necesario completar el precio de esta partida, introduciendo un valor en la celda en naranja","")</f>
        <v>Es necesario completar el precio de esta partida, introduciendo un valor en la celda en naranja</v>
      </c>
    </row>
    <row r="219" spans="2:10" ht="39" customHeight="1" thickBot="1" x14ac:dyDescent="0.3">
      <c r="B219" s="136" t="s">
        <v>187</v>
      </c>
      <c r="C219" s="137"/>
      <c r="D219" s="137"/>
      <c r="E219" s="137"/>
      <c r="F219" s="137"/>
      <c r="G219" s="137"/>
      <c r="H219" s="138"/>
    </row>
    <row r="220" spans="2:10" ht="9.9499999999999993" customHeight="1" thickBot="1" x14ac:dyDescent="0.3">
      <c r="B220" s="6"/>
      <c r="C220" s="6"/>
      <c r="D220" s="18"/>
      <c r="E220" s="6"/>
      <c r="F220" s="24"/>
      <c r="G220"/>
      <c r="H220" s="1"/>
    </row>
    <row r="221" spans="2:10" ht="23.25" thickBot="1" x14ac:dyDescent="0.3">
      <c r="B221" s="74" t="s">
        <v>1</v>
      </c>
      <c r="C221" s="75"/>
      <c r="D221" s="75"/>
      <c r="E221" s="75"/>
      <c r="F221" s="27" t="s">
        <v>2</v>
      </c>
      <c r="G221" s="3" t="s">
        <v>3</v>
      </c>
      <c r="H221" s="22" t="s">
        <v>4</v>
      </c>
      <c r="J221" s="45">
        <f>ROUND(F222,2)</f>
        <v>0</v>
      </c>
    </row>
    <row r="222" spans="2:10" ht="15.75" thickBot="1" x14ac:dyDescent="0.3">
      <c r="B222" s="60" t="s">
        <v>188</v>
      </c>
      <c r="C222" s="5" t="s">
        <v>189</v>
      </c>
      <c r="D222" s="69" t="s">
        <v>190</v>
      </c>
      <c r="E222" s="70"/>
      <c r="F222" s="42"/>
      <c r="G222" s="61">
        <v>2</v>
      </c>
      <c r="H222" s="7">
        <f>ROUND(J221*G222,2)</f>
        <v>0</v>
      </c>
      <c r="I222" s="46" t="str">
        <f>IF(ISBLANK('Modelo de oferta económica'!F222),"Es necesario completar el precio de esta partida, introduciendo un valor en la celda en naranja","")</f>
        <v>Es necesario completar el precio de esta partida, introduciendo un valor en la celda en naranja</v>
      </c>
    </row>
    <row r="223" spans="2:10" ht="15" customHeight="1" thickBot="1" x14ac:dyDescent="0.3">
      <c r="B223" s="136" t="s">
        <v>191</v>
      </c>
      <c r="C223" s="137"/>
      <c r="D223" s="137"/>
      <c r="E223" s="137"/>
      <c r="F223" s="137"/>
      <c r="G223" s="137"/>
      <c r="H223" s="138"/>
    </row>
    <row r="224" spans="2:10" ht="9.9499999999999993" customHeight="1" thickBot="1" x14ac:dyDescent="0.3">
      <c r="B224" s="6"/>
      <c r="C224" s="6"/>
      <c r="D224" s="18"/>
      <c r="E224" s="6"/>
      <c r="F224" s="24"/>
      <c r="G224"/>
      <c r="H224" s="1"/>
    </row>
    <row r="225" spans="2:10" ht="23.25" thickBot="1" x14ac:dyDescent="0.3">
      <c r="B225" s="74" t="s">
        <v>1</v>
      </c>
      <c r="C225" s="75"/>
      <c r="D225" s="75"/>
      <c r="E225" s="75"/>
      <c r="F225" s="27" t="s">
        <v>2</v>
      </c>
      <c r="G225" s="3" t="s">
        <v>3</v>
      </c>
      <c r="H225" s="22" t="s">
        <v>4</v>
      </c>
      <c r="J225" s="45">
        <f>ROUND(F226,2)</f>
        <v>0</v>
      </c>
    </row>
    <row r="226" spans="2:10" ht="15.75" thickBot="1" x14ac:dyDescent="0.3">
      <c r="B226" s="60" t="s">
        <v>192</v>
      </c>
      <c r="C226" s="5" t="s">
        <v>60</v>
      </c>
      <c r="D226" s="69" t="s">
        <v>193</v>
      </c>
      <c r="E226" s="70"/>
      <c r="F226" s="42"/>
      <c r="G226" s="61">
        <v>206</v>
      </c>
      <c r="H226" s="7">
        <f>ROUND(J225*G226,2)</f>
        <v>0</v>
      </c>
      <c r="I226" s="46" t="str">
        <f>IF(ISBLANK('Modelo de oferta económica'!F226),"Es necesario completar el precio de esta partida, introduciendo un valor en la celda en naranja","")</f>
        <v>Es necesario completar el precio de esta partida, introduciendo un valor en la celda en naranja</v>
      </c>
    </row>
    <row r="227" spans="2:10" ht="39" customHeight="1" thickBot="1" x14ac:dyDescent="0.3">
      <c r="B227" s="136" t="s">
        <v>194</v>
      </c>
      <c r="C227" s="137"/>
      <c r="D227" s="137"/>
      <c r="E227" s="137"/>
      <c r="F227" s="137"/>
      <c r="G227" s="137"/>
      <c r="H227" s="138"/>
    </row>
    <row r="228" spans="2:10" ht="9.9499999999999993" customHeight="1" thickBot="1" x14ac:dyDescent="0.3">
      <c r="B228" s="6"/>
      <c r="C228" s="6"/>
      <c r="D228" s="18"/>
      <c r="E228" s="6"/>
      <c r="F228" s="24"/>
      <c r="G228"/>
      <c r="H228" s="1"/>
    </row>
    <row r="229" spans="2:10" ht="23.25" thickBot="1" x14ac:dyDescent="0.3">
      <c r="B229" s="74" t="s">
        <v>1</v>
      </c>
      <c r="C229" s="75"/>
      <c r="D229" s="75"/>
      <c r="E229" s="75"/>
      <c r="F229" s="27" t="s">
        <v>2</v>
      </c>
      <c r="G229" s="3" t="s">
        <v>3</v>
      </c>
      <c r="H229" s="22" t="s">
        <v>4</v>
      </c>
      <c r="J229" s="45">
        <f>ROUND(F230,2)</f>
        <v>0</v>
      </c>
    </row>
    <row r="230" spans="2:10" ht="15.75" thickBot="1" x14ac:dyDescent="0.3">
      <c r="B230" s="60" t="s">
        <v>195</v>
      </c>
      <c r="C230" s="5" t="s">
        <v>5</v>
      </c>
      <c r="D230" s="69" t="s">
        <v>196</v>
      </c>
      <c r="E230" s="70"/>
      <c r="F230" s="42"/>
      <c r="G230" s="61">
        <v>835</v>
      </c>
      <c r="H230" s="7">
        <f>ROUND(J229*G230,2)</f>
        <v>0</v>
      </c>
      <c r="I230" s="46" t="str">
        <f>IF(ISBLANK('Modelo de oferta económica'!F230),"Es necesario completar el precio de esta partida, introduciendo un valor en la celda en naranja","")</f>
        <v>Es necesario completar el precio de esta partida, introduciendo un valor en la celda en naranja</v>
      </c>
    </row>
    <row r="231" spans="2:10" ht="18.75" customHeight="1" thickBot="1" x14ac:dyDescent="0.3">
      <c r="B231" s="136" t="s">
        <v>197</v>
      </c>
      <c r="C231" s="137"/>
      <c r="D231" s="137"/>
      <c r="E231" s="137"/>
      <c r="F231" s="137"/>
      <c r="G231" s="137"/>
      <c r="H231" s="138"/>
    </row>
    <row r="232" spans="2:10" ht="9.9499999999999993" customHeight="1" thickBot="1" x14ac:dyDescent="0.3">
      <c r="B232" s="6"/>
      <c r="C232" s="6"/>
      <c r="D232" s="18"/>
      <c r="E232" s="6"/>
      <c r="F232" s="24"/>
      <c r="G232"/>
      <c r="H232" s="1"/>
    </row>
    <row r="233" spans="2:10" ht="23.25" thickBot="1" x14ac:dyDescent="0.3">
      <c r="B233" s="74" t="s">
        <v>1</v>
      </c>
      <c r="C233" s="75"/>
      <c r="D233" s="75"/>
      <c r="E233" s="75"/>
      <c r="F233" s="27" t="s">
        <v>2</v>
      </c>
      <c r="G233" s="3" t="s">
        <v>3</v>
      </c>
      <c r="H233" s="22" t="s">
        <v>4</v>
      </c>
      <c r="J233" s="45">
        <f>ROUND(F234,2)</f>
        <v>0</v>
      </c>
    </row>
    <row r="234" spans="2:10" ht="15.75" thickBot="1" x14ac:dyDescent="0.3">
      <c r="B234" s="60" t="s">
        <v>198</v>
      </c>
      <c r="C234" s="5" t="s">
        <v>39</v>
      </c>
      <c r="D234" s="69" t="s">
        <v>199</v>
      </c>
      <c r="E234" s="70"/>
      <c r="F234" s="42"/>
      <c r="G234" s="61">
        <v>164.91</v>
      </c>
      <c r="H234" s="7">
        <f>ROUND(J233*G234,2)</f>
        <v>0</v>
      </c>
      <c r="I234" s="46" t="str">
        <f>IF(ISBLANK('Modelo de oferta económica'!F234),"Es necesario completar el precio de esta partida, introduciendo un valor en la celda en naranja","")</f>
        <v>Es necesario completar el precio de esta partida, introduciendo un valor en la celda en naranja</v>
      </c>
    </row>
    <row r="235" spans="2:10" ht="31.5" customHeight="1" thickBot="1" x14ac:dyDescent="0.3">
      <c r="B235" s="136" t="s">
        <v>200</v>
      </c>
      <c r="C235" s="137"/>
      <c r="D235" s="137"/>
      <c r="E235" s="137"/>
      <c r="F235" s="137"/>
      <c r="G235" s="137"/>
      <c r="H235" s="138"/>
    </row>
    <row r="236" spans="2:10" ht="9.9499999999999993" customHeight="1" thickBot="1" x14ac:dyDescent="0.3">
      <c r="B236" s="6"/>
      <c r="C236" s="6"/>
      <c r="D236" s="18"/>
      <c r="E236" s="6"/>
      <c r="F236" s="24"/>
      <c r="G236"/>
      <c r="H236" s="1"/>
    </row>
    <row r="237" spans="2:10" ht="23.25" thickBot="1" x14ac:dyDescent="0.3">
      <c r="B237" s="74" t="s">
        <v>1</v>
      </c>
      <c r="C237" s="75"/>
      <c r="D237" s="75"/>
      <c r="E237" s="75"/>
      <c r="F237" s="27" t="s">
        <v>2</v>
      </c>
      <c r="G237" s="3" t="s">
        <v>3</v>
      </c>
      <c r="H237" s="22" t="s">
        <v>4</v>
      </c>
      <c r="J237" s="45">
        <f>ROUND(F238,2)</f>
        <v>0</v>
      </c>
    </row>
    <row r="238" spans="2:10" ht="15.75" thickBot="1" x14ac:dyDescent="0.3">
      <c r="B238" s="60" t="s">
        <v>201</v>
      </c>
      <c r="C238" s="5" t="s">
        <v>60</v>
      </c>
      <c r="D238" s="69" t="s">
        <v>202</v>
      </c>
      <c r="E238" s="70"/>
      <c r="F238" s="42"/>
      <c r="G238" s="61">
        <v>1</v>
      </c>
      <c r="H238" s="7">
        <f>ROUND(J237*G238,2)</f>
        <v>0</v>
      </c>
      <c r="I238" s="46" t="str">
        <f>IF(ISBLANK('Modelo de oferta económica'!F238),"Es necesario completar el precio de esta partida, introduciendo un valor en la celda en naranja","")</f>
        <v>Es necesario completar el precio de esta partida, introduciendo un valor en la celda en naranja</v>
      </c>
    </row>
    <row r="239" spans="2:10" ht="28.5" customHeight="1" thickBot="1" x14ac:dyDescent="0.3">
      <c r="B239" s="136" t="s">
        <v>203</v>
      </c>
      <c r="C239" s="137"/>
      <c r="D239" s="137"/>
      <c r="E239" s="137"/>
      <c r="F239" s="137"/>
      <c r="G239" s="137"/>
      <c r="H239" s="138"/>
    </row>
    <row r="240" spans="2:10" ht="9.9499999999999993" customHeight="1" thickBot="1" x14ac:dyDescent="0.3">
      <c r="B240" s="6"/>
      <c r="C240" s="6"/>
      <c r="D240" s="18"/>
      <c r="E240" s="6"/>
      <c r="F240" s="24"/>
      <c r="G240"/>
      <c r="H240" s="1"/>
    </row>
    <row r="241" spans="2:10" ht="23.25" thickBot="1" x14ac:dyDescent="0.3">
      <c r="B241" s="74" t="s">
        <v>1</v>
      </c>
      <c r="C241" s="75"/>
      <c r="D241" s="75"/>
      <c r="E241" s="75"/>
      <c r="F241" s="27" t="s">
        <v>2</v>
      </c>
      <c r="G241" s="3" t="s">
        <v>3</v>
      </c>
      <c r="H241" s="22" t="s">
        <v>4</v>
      </c>
      <c r="J241" s="45">
        <f>ROUND(F242,2)</f>
        <v>0</v>
      </c>
    </row>
    <row r="242" spans="2:10" ht="15.75" thickBot="1" x14ac:dyDescent="0.3">
      <c r="B242" s="60" t="s">
        <v>204</v>
      </c>
      <c r="C242" s="5" t="s">
        <v>40</v>
      </c>
      <c r="D242" s="69" t="s">
        <v>205</v>
      </c>
      <c r="E242" s="70"/>
      <c r="F242" s="42"/>
      <c r="G242" s="61">
        <v>43.94</v>
      </c>
      <c r="H242" s="7">
        <f>ROUND(J241*G242,2)</f>
        <v>0</v>
      </c>
      <c r="I242" s="46" t="str">
        <f>IF(ISBLANK('Modelo de oferta económica'!F242),"Es necesario completar el precio de esta partida, introduciendo un valor en la celda en naranja","")</f>
        <v>Es necesario completar el precio de esta partida, introduciendo un valor en la celda en naranja</v>
      </c>
    </row>
    <row r="243" spans="2:10" ht="39" customHeight="1" thickBot="1" x14ac:dyDescent="0.3">
      <c r="B243" s="136" t="s">
        <v>206</v>
      </c>
      <c r="C243" s="137"/>
      <c r="D243" s="137"/>
      <c r="E243" s="137"/>
      <c r="F243" s="137"/>
      <c r="G243" s="137"/>
      <c r="H243" s="138"/>
    </row>
    <row r="244" spans="2:10" ht="9.9499999999999993" customHeight="1" thickBot="1" x14ac:dyDescent="0.3">
      <c r="B244" s="6"/>
      <c r="C244" s="6"/>
      <c r="D244" s="18"/>
      <c r="E244" s="6"/>
      <c r="F244" s="24"/>
      <c r="G244"/>
      <c r="H244" s="1"/>
    </row>
    <row r="245" spans="2:10" ht="23.25" thickBot="1" x14ac:dyDescent="0.3">
      <c r="B245" s="74" t="s">
        <v>1</v>
      </c>
      <c r="C245" s="75"/>
      <c r="D245" s="75"/>
      <c r="E245" s="75"/>
      <c r="F245" s="27" t="s">
        <v>2</v>
      </c>
      <c r="G245" s="3" t="s">
        <v>3</v>
      </c>
      <c r="H245" s="22" t="s">
        <v>4</v>
      </c>
      <c r="J245" s="45">
        <f>ROUND(F246,2)</f>
        <v>0</v>
      </c>
    </row>
    <row r="246" spans="2:10" ht="15.75" thickBot="1" x14ac:dyDescent="0.3">
      <c r="B246" s="60" t="s">
        <v>207</v>
      </c>
      <c r="C246" s="5" t="s">
        <v>39</v>
      </c>
      <c r="D246" s="69" t="s">
        <v>208</v>
      </c>
      <c r="E246" s="70"/>
      <c r="F246" s="42"/>
      <c r="G246" s="61">
        <v>2.8</v>
      </c>
      <c r="H246" s="7">
        <f>ROUND(J245*G246,2)</f>
        <v>0</v>
      </c>
      <c r="I246" s="46" t="str">
        <f>IF(ISBLANK('Modelo de oferta económica'!F246),"Es necesario completar el precio de esta partida, introduciendo un valor en la celda en naranja","")</f>
        <v>Es necesario completar el precio de esta partida, introduciendo un valor en la celda en naranja</v>
      </c>
    </row>
    <row r="247" spans="2:10" ht="27.75" customHeight="1" thickBot="1" x14ac:dyDescent="0.3">
      <c r="B247" s="136" t="s">
        <v>209</v>
      </c>
      <c r="C247" s="137"/>
      <c r="D247" s="137"/>
      <c r="E247" s="137"/>
      <c r="F247" s="137"/>
      <c r="G247" s="137"/>
      <c r="H247" s="138"/>
    </row>
    <row r="248" spans="2:10" ht="9.9499999999999993" customHeight="1" thickBot="1" x14ac:dyDescent="0.3">
      <c r="B248" s="6"/>
      <c r="C248" s="6"/>
      <c r="D248" s="18"/>
      <c r="E248" s="6"/>
      <c r="F248" s="24"/>
      <c r="G248"/>
      <c r="H248" s="1"/>
    </row>
    <row r="249" spans="2:10" ht="23.25" thickBot="1" x14ac:dyDescent="0.3">
      <c r="B249" s="74" t="s">
        <v>1</v>
      </c>
      <c r="C249" s="75"/>
      <c r="D249" s="75"/>
      <c r="E249" s="75"/>
      <c r="F249" s="27" t="s">
        <v>2</v>
      </c>
      <c r="G249" s="3" t="s">
        <v>3</v>
      </c>
      <c r="H249" s="22" t="s">
        <v>4</v>
      </c>
      <c r="J249" s="45">
        <f>ROUND(F250,2)</f>
        <v>0</v>
      </c>
    </row>
    <row r="250" spans="2:10" ht="15.75" thickBot="1" x14ac:dyDescent="0.3">
      <c r="B250" s="60" t="s">
        <v>183</v>
      </c>
      <c r="C250" s="5" t="s">
        <v>39</v>
      </c>
      <c r="D250" s="69" t="s">
        <v>210</v>
      </c>
      <c r="E250" s="70"/>
      <c r="F250" s="42"/>
      <c r="G250" s="61">
        <v>12.68</v>
      </c>
      <c r="H250" s="7">
        <f>ROUND(J249*G250,2)</f>
        <v>0</v>
      </c>
      <c r="I250" s="46" t="str">
        <f>IF(ISBLANK('Modelo de oferta económica'!F250),"Es necesario completar el precio de esta partida, introduciendo un valor en la celda en naranja","")</f>
        <v>Es necesario completar el precio de esta partida, introduciendo un valor en la celda en naranja</v>
      </c>
    </row>
    <row r="251" spans="2:10" ht="27" customHeight="1" thickBot="1" x14ac:dyDescent="0.3">
      <c r="B251" s="136" t="s">
        <v>211</v>
      </c>
      <c r="C251" s="137"/>
      <c r="D251" s="137"/>
      <c r="E251" s="137"/>
      <c r="F251" s="137"/>
      <c r="G251" s="137"/>
      <c r="H251" s="138"/>
    </row>
    <row r="252" spans="2:10" ht="9.9499999999999993" customHeight="1" thickBot="1" x14ac:dyDescent="0.3">
      <c r="B252" s="6"/>
      <c r="C252" s="6"/>
      <c r="D252" s="18"/>
      <c r="E252" s="6"/>
      <c r="F252" s="24"/>
      <c r="G252"/>
      <c r="H252" s="1"/>
    </row>
    <row r="253" spans="2:10" ht="15.75" thickBot="1" x14ac:dyDescent="0.3">
      <c r="B253" s="82" t="s">
        <v>9</v>
      </c>
      <c r="C253" s="83"/>
      <c r="D253" s="84" t="s">
        <v>82</v>
      </c>
      <c r="E253" s="85"/>
      <c r="F253" s="85"/>
      <c r="G253" s="85"/>
      <c r="H253" s="21">
        <f>H256+H260</f>
        <v>0</v>
      </c>
      <c r="I253" s="43">
        <f xml:space="preserve"> COUNTIF(I254:I258,"Es necesario completar el precio de esta partida, introduciendo un valor en la celda en naranja")</f>
        <v>1</v>
      </c>
    </row>
    <row r="254" spans="2:10" ht="9.9499999999999993" customHeight="1" thickBot="1" x14ac:dyDescent="0.3">
      <c r="B254" s="2"/>
      <c r="C254" s="13"/>
      <c r="D254" s="8"/>
      <c r="E254" s="14"/>
      <c r="F254" s="26"/>
      <c r="G254" s="15"/>
      <c r="H254" s="19"/>
    </row>
    <row r="255" spans="2:10" ht="23.25" thickBot="1" x14ac:dyDescent="0.3">
      <c r="B255" s="74" t="s">
        <v>1</v>
      </c>
      <c r="C255" s="75"/>
      <c r="D255" s="75"/>
      <c r="E255" s="75"/>
      <c r="F255" s="27" t="s">
        <v>2</v>
      </c>
      <c r="G255" s="3" t="s">
        <v>3</v>
      </c>
      <c r="H255" s="22" t="s">
        <v>4</v>
      </c>
      <c r="J255" s="45">
        <f>ROUND(F256,2)</f>
        <v>0</v>
      </c>
    </row>
    <row r="256" spans="2:10" ht="15.75" thickBot="1" x14ac:dyDescent="0.3">
      <c r="B256" s="60" t="s">
        <v>212</v>
      </c>
      <c r="C256" s="5" t="s">
        <v>60</v>
      </c>
      <c r="D256" s="69" t="s">
        <v>83</v>
      </c>
      <c r="E256" s="70"/>
      <c r="F256" s="42"/>
      <c r="G256" s="61">
        <v>12</v>
      </c>
      <c r="H256" s="7">
        <f>ROUND(J255*G256,2)</f>
        <v>0</v>
      </c>
      <c r="I256" s="46" t="str">
        <f>IF(ISBLANK('Modelo de oferta económica'!F256),"Es necesario completar el precio de esta partida, introduciendo un valor en la celda en naranja","")</f>
        <v>Es necesario completar el precio de esta partida, introduciendo un valor en la celda en naranja</v>
      </c>
    </row>
    <row r="257" spans="2:10" ht="15.75" customHeight="1" thickBot="1" x14ac:dyDescent="0.3">
      <c r="B257" s="71" t="s">
        <v>84</v>
      </c>
      <c r="C257" s="72"/>
      <c r="D257" s="72"/>
      <c r="E257" s="72"/>
      <c r="F257" s="72"/>
      <c r="G257" s="72"/>
      <c r="H257" s="73"/>
    </row>
    <row r="258" spans="2:10" ht="9.9499999999999993" customHeight="1" thickBot="1" x14ac:dyDescent="0.3">
      <c r="D258" s="9"/>
      <c r="E258"/>
      <c r="F258" s="24"/>
      <c r="G258"/>
      <c r="H258" s="1"/>
    </row>
    <row r="259" spans="2:10" ht="23.25" thickBot="1" x14ac:dyDescent="0.3">
      <c r="B259" s="74" t="s">
        <v>1</v>
      </c>
      <c r="C259" s="75"/>
      <c r="D259" s="75"/>
      <c r="E259" s="75"/>
      <c r="F259" s="27" t="s">
        <v>2</v>
      </c>
      <c r="G259" s="3" t="s">
        <v>3</v>
      </c>
      <c r="H259" s="22" t="s">
        <v>4</v>
      </c>
      <c r="J259" s="45">
        <f>ROUND(F260,2)</f>
        <v>0</v>
      </c>
    </row>
    <row r="260" spans="2:10" ht="15.75" thickBot="1" x14ac:dyDescent="0.3">
      <c r="B260" s="60" t="s">
        <v>213</v>
      </c>
      <c r="C260" s="5" t="s">
        <v>5</v>
      </c>
      <c r="D260" s="69" t="s">
        <v>214</v>
      </c>
      <c r="E260" s="70"/>
      <c r="F260" s="42"/>
      <c r="G260" s="61">
        <v>98.52</v>
      </c>
      <c r="H260" s="7">
        <f>ROUND(J259*G260,2)</f>
        <v>0</v>
      </c>
      <c r="I260" s="46" t="str">
        <f>IF(ISBLANK('Modelo de oferta económica'!F260),"Es necesario completar el precio de esta partida, introduciendo un valor en la celda en naranja","")</f>
        <v>Es necesario completar el precio de esta partida, introduciendo un valor en la celda en naranja</v>
      </c>
    </row>
    <row r="261" spans="2:10" ht="15.75" thickBot="1" x14ac:dyDescent="0.3">
      <c r="B261" s="71" t="s">
        <v>215</v>
      </c>
      <c r="C261" s="72"/>
      <c r="D261" s="72"/>
      <c r="E261" s="72"/>
      <c r="F261" s="72"/>
      <c r="G261" s="72"/>
      <c r="H261" s="73"/>
    </row>
    <row r="262" spans="2:10" ht="9.9499999999999993" customHeight="1" thickBot="1" x14ac:dyDescent="0.3">
      <c r="D262" s="9"/>
      <c r="E262"/>
      <c r="F262" s="24"/>
      <c r="G262"/>
      <c r="H262" s="1"/>
    </row>
    <row r="263" spans="2:10" ht="15.75" thickBot="1" x14ac:dyDescent="0.3">
      <c r="B263" s="82" t="s">
        <v>10</v>
      </c>
      <c r="C263" s="83"/>
      <c r="D263" s="84" t="s">
        <v>93</v>
      </c>
      <c r="E263" s="85"/>
      <c r="F263" s="85"/>
      <c r="G263" s="85"/>
      <c r="H263" s="21">
        <f>H266+H270+H274+H278+H282</f>
        <v>0</v>
      </c>
      <c r="I263" s="43">
        <f xml:space="preserve"> COUNTIF(I264:I268,"Es necesario completar el precio de esta partida, introduciendo un valor en la celda en naranja")</f>
        <v>1</v>
      </c>
    </row>
    <row r="264" spans="2:10" ht="9.9499999999999993" customHeight="1" thickBot="1" x14ac:dyDescent="0.3">
      <c r="D264" s="9"/>
      <c r="E264"/>
      <c r="F264" s="24"/>
      <c r="G264"/>
      <c r="H264" s="1"/>
    </row>
    <row r="265" spans="2:10" ht="23.25" thickBot="1" x14ac:dyDescent="0.3">
      <c r="B265" s="74" t="s">
        <v>1</v>
      </c>
      <c r="C265" s="75"/>
      <c r="D265" s="75"/>
      <c r="E265" s="76"/>
      <c r="F265" s="27" t="s">
        <v>2</v>
      </c>
      <c r="G265" s="3" t="s">
        <v>3</v>
      </c>
      <c r="H265" s="22" t="s">
        <v>4</v>
      </c>
      <c r="J265" s="45">
        <f>ROUND(F266,2)</f>
        <v>0</v>
      </c>
    </row>
    <row r="266" spans="2:10" ht="15.75" thickBot="1" x14ac:dyDescent="0.3">
      <c r="B266" s="60" t="s">
        <v>216</v>
      </c>
      <c r="C266" s="5" t="s">
        <v>40</v>
      </c>
      <c r="D266" s="69" t="s">
        <v>217</v>
      </c>
      <c r="E266" s="70"/>
      <c r="F266" s="42"/>
      <c r="G266" s="61">
        <v>1153.3</v>
      </c>
      <c r="H266" s="7">
        <f>ROUND(J265*G266,2)</f>
        <v>0</v>
      </c>
      <c r="I266" s="46" t="str">
        <f>IF(ISBLANK('Modelo de oferta económica'!F266),"Es necesario completar el precio de esta partida, introduciendo un valor en la celda en naranja","")</f>
        <v>Es necesario completar el precio de esta partida, introduciendo un valor en la celda en naranja</v>
      </c>
    </row>
    <row r="267" spans="2:10" ht="28.5" customHeight="1" thickBot="1" x14ac:dyDescent="0.3">
      <c r="B267" s="71" t="s">
        <v>86</v>
      </c>
      <c r="C267" s="72"/>
      <c r="D267" s="72"/>
      <c r="E267" s="72"/>
      <c r="F267" s="72"/>
      <c r="G267" s="72"/>
      <c r="H267" s="73"/>
    </row>
    <row r="268" spans="2:10" ht="9.9499999999999993" customHeight="1" thickBot="1" x14ac:dyDescent="0.3">
      <c r="D268" s="9"/>
      <c r="E268"/>
      <c r="F268" s="24"/>
      <c r="G268"/>
      <c r="H268" s="20"/>
    </row>
    <row r="269" spans="2:10" ht="23.25" thickBot="1" x14ac:dyDescent="0.3">
      <c r="B269" s="74" t="s">
        <v>1</v>
      </c>
      <c r="C269" s="75"/>
      <c r="D269" s="75"/>
      <c r="E269" s="76"/>
      <c r="F269" s="27" t="s">
        <v>2</v>
      </c>
      <c r="G269" s="3" t="s">
        <v>3</v>
      </c>
      <c r="H269" s="22" t="s">
        <v>4</v>
      </c>
      <c r="J269" s="45">
        <f>ROUND(F270,2)</f>
        <v>0</v>
      </c>
    </row>
    <row r="270" spans="2:10" ht="15.75" thickBot="1" x14ac:dyDescent="0.3">
      <c r="B270" s="60" t="s">
        <v>218</v>
      </c>
      <c r="C270" s="5" t="s">
        <v>40</v>
      </c>
      <c r="D270" s="69" t="s">
        <v>87</v>
      </c>
      <c r="E270" s="70"/>
      <c r="F270" s="42"/>
      <c r="G270" s="61">
        <v>3761.44</v>
      </c>
      <c r="H270" s="7">
        <f>ROUND(J269*G270,2)</f>
        <v>0</v>
      </c>
      <c r="I270" s="46" t="str">
        <f>IF(ISBLANK('Modelo de oferta económica'!F270),"Es necesario completar el precio de esta partida, introduciendo un valor en la celda en naranja","")</f>
        <v>Es necesario completar el precio de esta partida, introduciendo un valor en la celda en naranja</v>
      </c>
    </row>
    <row r="271" spans="2:10" ht="60.75" customHeight="1" thickBot="1" x14ac:dyDescent="0.3">
      <c r="B271" s="71" t="s">
        <v>219</v>
      </c>
      <c r="C271" s="72"/>
      <c r="D271" s="72"/>
      <c r="E271" s="72"/>
      <c r="F271" s="72"/>
      <c r="G271" s="72"/>
      <c r="H271" s="73"/>
    </row>
    <row r="272" spans="2:10" ht="9.9499999999999993" customHeight="1" thickBot="1" x14ac:dyDescent="0.3">
      <c r="D272" s="9"/>
      <c r="E272"/>
      <c r="F272" s="24"/>
      <c r="G272"/>
      <c r="H272" s="20"/>
    </row>
    <row r="273" spans="2:10" ht="23.25" thickBot="1" x14ac:dyDescent="0.3">
      <c r="B273" s="74" t="s">
        <v>1</v>
      </c>
      <c r="C273" s="75"/>
      <c r="D273" s="75"/>
      <c r="E273" s="76"/>
      <c r="F273" s="27" t="s">
        <v>2</v>
      </c>
      <c r="G273" s="3" t="s">
        <v>3</v>
      </c>
      <c r="H273" s="22" t="s">
        <v>4</v>
      </c>
      <c r="J273" s="45">
        <f>ROUND(F274,2)</f>
        <v>0</v>
      </c>
    </row>
    <row r="274" spans="2:10" ht="15.75" thickBot="1" x14ac:dyDescent="0.3">
      <c r="B274" s="60" t="s">
        <v>220</v>
      </c>
      <c r="C274" s="5" t="s">
        <v>39</v>
      </c>
      <c r="D274" s="69" t="s">
        <v>221</v>
      </c>
      <c r="E274" s="70"/>
      <c r="F274" s="42"/>
      <c r="G274" s="61">
        <v>3478.2</v>
      </c>
      <c r="H274" s="7">
        <f>ROUND(J273*G274,2)</f>
        <v>0</v>
      </c>
      <c r="I274" s="46" t="str">
        <f>IF(ISBLANK('Modelo de oferta económica'!F274),"Es necesario completar el precio de esta partida, introduciendo un valor en la celda en naranja","")</f>
        <v>Es necesario completar el precio de esta partida, introduciendo un valor en la celda en naranja</v>
      </c>
    </row>
    <row r="275" spans="2:10" ht="15" customHeight="1" thickBot="1" x14ac:dyDescent="0.3">
      <c r="B275" s="71" t="s">
        <v>222</v>
      </c>
      <c r="C275" s="72"/>
      <c r="D275" s="72"/>
      <c r="E275" s="72"/>
      <c r="F275" s="72"/>
      <c r="G275" s="72"/>
      <c r="H275" s="73"/>
    </row>
    <row r="276" spans="2:10" ht="9.9499999999999993" customHeight="1" thickBot="1" x14ac:dyDescent="0.3">
      <c r="D276" s="9"/>
      <c r="E276"/>
      <c r="F276" s="24"/>
      <c r="G276"/>
      <c r="H276" s="20"/>
    </row>
    <row r="277" spans="2:10" ht="23.25" thickBot="1" x14ac:dyDescent="0.3">
      <c r="B277" s="74" t="s">
        <v>1</v>
      </c>
      <c r="C277" s="75"/>
      <c r="D277" s="75"/>
      <c r="E277" s="76"/>
      <c r="F277" s="27" t="s">
        <v>2</v>
      </c>
      <c r="G277" s="3" t="s">
        <v>3</v>
      </c>
      <c r="H277" s="22" t="s">
        <v>4</v>
      </c>
      <c r="J277" s="45">
        <f>ROUND(F278,2)</f>
        <v>0</v>
      </c>
    </row>
    <row r="278" spans="2:10" ht="15.75" thickBot="1" x14ac:dyDescent="0.3">
      <c r="B278" s="60" t="s">
        <v>223</v>
      </c>
      <c r="C278" s="5" t="s">
        <v>40</v>
      </c>
      <c r="D278" s="69" t="s">
        <v>224</v>
      </c>
      <c r="E278" s="70"/>
      <c r="F278" s="42"/>
      <c r="G278" s="61">
        <v>1911.59</v>
      </c>
      <c r="H278" s="7">
        <f>ROUND(J277*G278,2)</f>
        <v>0</v>
      </c>
      <c r="I278" s="46" t="str">
        <f>IF(ISBLANK('Modelo de oferta económica'!F278),"Es necesario completar el precio de esta partida, introduciendo un valor en la celda en naranja","")</f>
        <v>Es necesario completar el precio de esta partida, introduciendo un valor en la celda en naranja</v>
      </c>
    </row>
    <row r="279" spans="2:10" ht="43.5" customHeight="1" thickBot="1" x14ac:dyDescent="0.3">
      <c r="B279" s="71" t="s">
        <v>225</v>
      </c>
      <c r="C279" s="72"/>
      <c r="D279" s="72"/>
      <c r="E279" s="72"/>
      <c r="F279" s="72"/>
      <c r="G279" s="72"/>
      <c r="H279" s="73"/>
    </row>
    <row r="280" spans="2:10" ht="9.9499999999999993" customHeight="1" thickBot="1" x14ac:dyDescent="0.3">
      <c r="D280" s="9"/>
      <c r="E280"/>
      <c r="F280" s="24"/>
      <c r="G280"/>
      <c r="H280" s="20"/>
    </row>
    <row r="281" spans="2:10" ht="23.25" thickBot="1" x14ac:dyDescent="0.3">
      <c r="B281" s="74" t="s">
        <v>1</v>
      </c>
      <c r="C281" s="75"/>
      <c r="D281" s="75"/>
      <c r="E281" s="76"/>
      <c r="F281" s="27" t="s">
        <v>2</v>
      </c>
      <c r="G281" s="3" t="s">
        <v>3</v>
      </c>
      <c r="H281" s="22" t="s">
        <v>4</v>
      </c>
      <c r="J281" s="45">
        <f>ROUND(F282,2)</f>
        <v>0</v>
      </c>
    </row>
    <row r="282" spans="2:10" ht="15.75" thickBot="1" x14ac:dyDescent="0.3">
      <c r="B282" s="60" t="s">
        <v>226</v>
      </c>
      <c r="C282" s="5" t="s">
        <v>40</v>
      </c>
      <c r="D282" s="69" t="s">
        <v>227</v>
      </c>
      <c r="E282" s="70"/>
      <c r="F282" s="42"/>
      <c r="G282" s="61">
        <v>347.82</v>
      </c>
      <c r="H282" s="7">
        <f>ROUND(J281*G282,2)</f>
        <v>0</v>
      </c>
      <c r="I282" s="46" t="str">
        <f>IF(ISBLANK('Modelo de oferta económica'!F282),"Es necesario completar el precio de esta partida, introduciendo un valor en la celda en naranja","")</f>
        <v>Es necesario completar el precio de esta partida, introduciendo un valor en la celda en naranja</v>
      </c>
    </row>
    <row r="283" spans="2:10" ht="32.25" customHeight="1" thickBot="1" x14ac:dyDescent="0.3">
      <c r="B283" s="71" t="s">
        <v>228</v>
      </c>
      <c r="C283" s="72"/>
      <c r="D283" s="72"/>
      <c r="E283" s="72"/>
      <c r="F283" s="72"/>
      <c r="G283" s="72"/>
      <c r="H283" s="73"/>
    </row>
    <row r="284" spans="2:10" ht="9.9499999999999993" customHeight="1" thickBot="1" x14ac:dyDescent="0.3">
      <c r="D284" s="9"/>
      <c r="E284"/>
      <c r="F284" s="24"/>
      <c r="G284"/>
      <c r="H284" s="20"/>
    </row>
    <row r="285" spans="2:10" ht="15.75" thickBot="1" x14ac:dyDescent="0.3">
      <c r="B285" s="82" t="s">
        <v>88</v>
      </c>
      <c r="C285" s="83"/>
      <c r="D285" s="84" t="s">
        <v>230</v>
      </c>
      <c r="E285" s="85"/>
      <c r="F285" s="85"/>
      <c r="G285" s="85"/>
      <c r="H285" s="21">
        <f>H288+H292+H296+H300</f>
        <v>0</v>
      </c>
      <c r="I285" s="43">
        <f xml:space="preserve"> COUNTIF(I286:I290,"Es necesario completar el precio de esta partida, introduciendo un valor en la celda en naranja")</f>
        <v>1</v>
      </c>
    </row>
    <row r="286" spans="2:10" ht="9.9499999999999993" customHeight="1" thickBot="1" x14ac:dyDescent="0.3">
      <c r="D286" s="9"/>
      <c r="E286"/>
      <c r="F286" s="24"/>
      <c r="G286"/>
      <c r="H286" s="1"/>
    </row>
    <row r="287" spans="2:10" ht="23.25" thickBot="1" x14ac:dyDescent="0.3">
      <c r="B287" s="74" t="s">
        <v>1</v>
      </c>
      <c r="C287" s="75"/>
      <c r="D287" s="75"/>
      <c r="E287" s="76"/>
      <c r="F287" s="27" t="s">
        <v>2</v>
      </c>
      <c r="G287" s="3" t="s">
        <v>3</v>
      </c>
      <c r="H287" s="22" t="s">
        <v>4</v>
      </c>
      <c r="J287" s="45">
        <f>ROUND(F288,2)</f>
        <v>0</v>
      </c>
    </row>
    <row r="288" spans="2:10" ht="15.75" thickBot="1" x14ac:dyDescent="0.3">
      <c r="B288" s="60" t="s">
        <v>229</v>
      </c>
      <c r="C288" s="5" t="s">
        <v>39</v>
      </c>
      <c r="D288" s="69" t="s">
        <v>85</v>
      </c>
      <c r="E288" s="70"/>
      <c r="F288" s="42"/>
      <c r="G288" s="61">
        <v>650.4</v>
      </c>
      <c r="H288" s="7">
        <f>ROUND(J287*G288,2)</f>
        <v>0</v>
      </c>
      <c r="I288" s="46" t="str">
        <f>IF(ISBLANK('Modelo de oferta económica'!F288),"Es necesario completar el precio de esta partida, introduciendo un valor en la celda en naranja","")</f>
        <v>Es necesario completar el precio de esta partida, introduciendo un valor en la celda en naranja</v>
      </c>
    </row>
    <row r="289" spans="2:10" ht="34.5" customHeight="1" thickBot="1" x14ac:dyDescent="0.3">
      <c r="B289" s="71" t="s">
        <v>231</v>
      </c>
      <c r="C289" s="72"/>
      <c r="D289" s="72"/>
      <c r="E289" s="72"/>
      <c r="F289" s="72"/>
      <c r="G289" s="72"/>
      <c r="H289" s="73"/>
    </row>
    <row r="290" spans="2:10" ht="9.9499999999999993" customHeight="1" thickBot="1" x14ac:dyDescent="0.3">
      <c r="D290" s="9"/>
      <c r="E290"/>
      <c r="F290" s="24"/>
      <c r="G290"/>
      <c r="H290" s="20"/>
    </row>
    <row r="291" spans="2:10" ht="23.25" thickBot="1" x14ac:dyDescent="0.3">
      <c r="B291" s="74" t="s">
        <v>1</v>
      </c>
      <c r="C291" s="75"/>
      <c r="D291" s="75"/>
      <c r="E291" s="76"/>
      <c r="F291" s="27" t="s">
        <v>2</v>
      </c>
      <c r="G291" s="3" t="s">
        <v>3</v>
      </c>
      <c r="H291" s="22" t="s">
        <v>4</v>
      </c>
      <c r="J291" s="45">
        <f>ROUND(F292,2)</f>
        <v>0</v>
      </c>
    </row>
    <row r="292" spans="2:10" ht="15.75" thickBot="1" x14ac:dyDescent="0.3">
      <c r="B292" s="60" t="s">
        <v>232</v>
      </c>
      <c r="C292" s="5" t="s">
        <v>60</v>
      </c>
      <c r="D292" s="69" t="s">
        <v>233</v>
      </c>
      <c r="E292" s="70"/>
      <c r="F292" s="42"/>
      <c r="G292" s="61">
        <v>1</v>
      </c>
      <c r="H292" s="7">
        <f>ROUND(J291*G292,2)</f>
        <v>0</v>
      </c>
      <c r="I292" s="46" t="str">
        <f>IF(ISBLANK('Modelo de oferta económica'!F292),"Es necesario completar el precio de esta partida, introduciendo un valor en la celda en naranja","")</f>
        <v>Es necesario completar el precio de esta partida, introduciendo un valor en la celda en naranja</v>
      </c>
    </row>
    <row r="293" spans="2:10" ht="39.75" customHeight="1" thickBot="1" x14ac:dyDescent="0.3">
      <c r="B293" s="71" t="s">
        <v>234</v>
      </c>
      <c r="C293" s="72"/>
      <c r="D293" s="72"/>
      <c r="E293" s="72"/>
      <c r="F293" s="72"/>
      <c r="G293" s="72"/>
      <c r="H293" s="73"/>
    </row>
    <row r="294" spans="2:10" ht="9.9499999999999993" customHeight="1" thickBot="1" x14ac:dyDescent="0.3">
      <c r="D294" s="9"/>
      <c r="E294"/>
      <c r="F294" s="24"/>
      <c r="G294"/>
      <c r="H294" s="20"/>
    </row>
    <row r="295" spans="2:10" ht="23.25" thickBot="1" x14ac:dyDescent="0.3">
      <c r="B295" s="74" t="s">
        <v>1</v>
      </c>
      <c r="C295" s="75"/>
      <c r="D295" s="75"/>
      <c r="E295" s="76"/>
      <c r="F295" s="27" t="s">
        <v>2</v>
      </c>
      <c r="G295" s="3" t="s">
        <v>3</v>
      </c>
      <c r="H295" s="22" t="s">
        <v>4</v>
      </c>
      <c r="J295" s="45">
        <f>ROUND(F296,2)</f>
        <v>0</v>
      </c>
    </row>
    <row r="296" spans="2:10" ht="15.75" thickBot="1" x14ac:dyDescent="0.3">
      <c r="B296" s="60" t="s">
        <v>235</v>
      </c>
      <c r="C296" s="5" t="s">
        <v>40</v>
      </c>
      <c r="D296" s="69" t="s">
        <v>236</v>
      </c>
      <c r="E296" s="70"/>
      <c r="F296" s="42"/>
      <c r="G296" s="61">
        <v>11.4</v>
      </c>
      <c r="H296" s="7">
        <f>ROUND(J295*G296,2)</f>
        <v>0</v>
      </c>
      <c r="I296" s="46" t="str">
        <f>IF(ISBLANK('Modelo de oferta económica'!F296),"Es necesario completar el precio de esta partida, introduciendo un valor en la celda en naranja","")</f>
        <v>Es necesario completar el precio de esta partida, introduciendo un valor en la celda en naranja</v>
      </c>
    </row>
    <row r="297" spans="2:10" ht="29.25" customHeight="1" thickBot="1" x14ac:dyDescent="0.3">
      <c r="B297" s="71" t="s">
        <v>237</v>
      </c>
      <c r="C297" s="72"/>
      <c r="D297" s="72"/>
      <c r="E297" s="72"/>
      <c r="F297" s="72"/>
      <c r="G297" s="72"/>
      <c r="H297" s="73"/>
    </row>
    <row r="298" spans="2:10" ht="9.9499999999999993" customHeight="1" thickBot="1" x14ac:dyDescent="0.3">
      <c r="D298" s="9"/>
      <c r="E298"/>
      <c r="F298" s="24"/>
      <c r="G298"/>
      <c r="H298" s="20"/>
    </row>
    <row r="299" spans="2:10" ht="23.25" thickBot="1" x14ac:dyDescent="0.3">
      <c r="B299" s="74" t="s">
        <v>1</v>
      </c>
      <c r="C299" s="75"/>
      <c r="D299" s="75"/>
      <c r="E299" s="76"/>
      <c r="F299" s="27" t="s">
        <v>2</v>
      </c>
      <c r="G299" s="3" t="s">
        <v>3</v>
      </c>
      <c r="H299" s="22" t="s">
        <v>4</v>
      </c>
      <c r="J299" s="45">
        <f>ROUND(F300,2)</f>
        <v>0</v>
      </c>
    </row>
    <row r="300" spans="2:10" ht="15.75" thickBot="1" x14ac:dyDescent="0.3">
      <c r="B300" s="60" t="s">
        <v>238</v>
      </c>
      <c r="C300" s="5" t="s">
        <v>60</v>
      </c>
      <c r="D300" s="69" t="s">
        <v>239</v>
      </c>
      <c r="E300" s="70"/>
      <c r="F300" s="42"/>
      <c r="G300" s="61">
        <v>2</v>
      </c>
      <c r="H300" s="7">
        <f>ROUND(J299*G300,2)</f>
        <v>0</v>
      </c>
      <c r="I300" s="46" t="str">
        <f>IF(ISBLANK('Modelo de oferta económica'!F300),"Es necesario completar el precio de esta partida, introduciendo un valor en la celda en naranja","")</f>
        <v>Es necesario completar el precio de esta partida, introduciendo un valor en la celda en naranja</v>
      </c>
    </row>
    <row r="301" spans="2:10" ht="48" customHeight="1" thickBot="1" x14ac:dyDescent="0.3">
      <c r="B301" s="71" t="s">
        <v>240</v>
      </c>
      <c r="C301" s="72"/>
      <c r="D301" s="72"/>
      <c r="E301" s="72"/>
      <c r="F301" s="72"/>
      <c r="G301" s="72"/>
      <c r="H301" s="73"/>
    </row>
    <row r="302" spans="2:10" ht="9.9499999999999993" customHeight="1" thickBot="1" x14ac:dyDescent="0.3">
      <c r="D302" s="9"/>
      <c r="E302"/>
      <c r="F302" s="24"/>
      <c r="G302"/>
      <c r="H302" s="20"/>
    </row>
    <row r="303" spans="2:10" ht="15.75" thickBot="1" x14ac:dyDescent="0.3">
      <c r="B303" s="82" t="s">
        <v>90</v>
      </c>
      <c r="C303" s="83"/>
      <c r="D303" s="84" t="s">
        <v>91</v>
      </c>
      <c r="E303" s="85"/>
      <c r="F303" s="85"/>
      <c r="G303" s="85"/>
      <c r="H303" s="21">
        <f>H306+H310+H314+H318+H322+H326+H330+H334+H338+H342+H346+H350+H354+H358+H362+H366+H370+H374</f>
        <v>0</v>
      </c>
      <c r="I303" s="43">
        <f xml:space="preserve"> COUNTIF(I304:I308,"Es necesario completar el precio de esta partida, introduciendo un valor en la celda en naranja")</f>
        <v>1</v>
      </c>
    </row>
    <row r="304" spans="2:10" ht="9.9499999999999993" customHeight="1" thickBot="1" x14ac:dyDescent="0.3">
      <c r="D304" s="9"/>
      <c r="E304"/>
      <c r="F304" s="24"/>
      <c r="G304"/>
      <c r="H304" s="1"/>
    </row>
    <row r="305" spans="2:10" ht="23.25" thickBot="1" x14ac:dyDescent="0.3">
      <c r="B305" s="74" t="s">
        <v>1</v>
      </c>
      <c r="C305" s="75"/>
      <c r="D305" s="75"/>
      <c r="E305" s="76"/>
      <c r="F305" s="27" t="s">
        <v>2</v>
      </c>
      <c r="G305" s="3" t="s">
        <v>3</v>
      </c>
      <c r="H305" s="22" t="s">
        <v>4</v>
      </c>
      <c r="J305" s="45">
        <f>ROUND(F306,2)</f>
        <v>0</v>
      </c>
    </row>
    <row r="306" spans="2:10" ht="15.75" thickBot="1" x14ac:dyDescent="0.3">
      <c r="B306" s="60" t="s">
        <v>241</v>
      </c>
      <c r="C306" s="5" t="s">
        <v>242</v>
      </c>
      <c r="D306" s="69" t="s">
        <v>49</v>
      </c>
      <c r="E306" s="70"/>
      <c r="F306" s="42"/>
      <c r="G306" s="61">
        <v>3126.13</v>
      </c>
      <c r="H306" s="7">
        <f>ROUND(J305*G306,2)</f>
        <v>0</v>
      </c>
      <c r="I306" s="46" t="str">
        <f>IF(ISBLANK('Modelo de oferta económica'!F306),"Es necesario completar el precio de esta partida, introduciendo un valor en la celda en naranja","")</f>
        <v>Es necesario completar el precio de esta partida, introduciendo un valor en la celda en naranja</v>
      </c>
    </row>
    <row r="307" spans="2:10" ht="37.5" customHeight="1" thickBot="1" x14ac:dyDescent="0.3">
      <c r="B307" s="71" t="s">
        <v>50</v>
      </c>
      <c r="C307" s="72"/>
      <c r="D307" s="72"/>
      <c r="E307" s="72"/>
      <c r="F307" s="72"/>
      <c r="G307" s="72"/>
      <c r="H307" s="73"/>
    </row>
    <row r="308" spans="2:10" ht="9.9499999999999993" customHeight="1" thickBot="1" x14ac:dyDescent="0.3">
      <c r="D308" s="9"/>
      <c r="E308"/>
      <c r="F308" s="24"/>
      <c r="G308"/>
      <c r="H308" s="20"/>
    </row>
    <row r="309" spans="2:10" s="23" customFormat="1" ht="23.25" thickBot="1" x14ac:dyDescent="0.3">
      <c r="B309" s="74" t="s">
        <v>1</v>
      </c>
      <c r="C309" s="75"/>
      <c r="D309" s="75"/>
      <c r="E309" s="76"/>
      <c r="F309" s="27" t="s">
        <v>2</v>
      </c>
      <c r="G309" s="3" t="s">
        <v>3</v>
      </c>
      <c r="H309" s="22" t="s">
        <v>4</v>
      </c>
      <c r="J309" s="45">
        <f>ROUND(F310,2)</f>
        <v>0</v>
      </c>
    </row>
    <row r="310" spans="2:10" s="23" customFormat="1" ht="15.75" thickBot="1" x14ac:dyDescent="0.3">
      <c r="B310" s="60" t="s">
        <v>243</v>
      </c>
      <c r="C310" s="5" t="s">
        <v>242</v>
      </c>
      <c r="D310" s="69" t="s">
        <v>244</v>
      </c>
      <c r="E310" s="70"/>
      <c r="F310" s="42"/>
      <c r="G310" s="61">
        <v>3126.13</v>
      </c>
      <c r="H310" s="7">
        <f>ROUND(J309*G310,2)</f>
        <v>0</v>
      </c>
      <c r="I310" s="46" t="str">
        <f>IF(ISBLANK('Modelo de oferta económica'!F310),"Es necesario completar el precio de esta partida, introduciendo un valor en la celda en naranja","")</f>
        <v>Es necesario completar el precio de esta partida, introduciendo un valor en la celda en naranja</v>
      </c>
    </row>
    <row r="311" spans="2:10" s="23" customFormat="1" ht="31.5" customHeight="1" thickBot="1" x14ac:dyDescent="0.3">
      <c r="B311" s="71" t="s">
        <v>245</v>
      </c>
      <c r="C311" s="72"/>
      <c r="D311" s="72"/>
      <c r="E311" s="72"/>
      <c r="F311" s="72"/>
      <c r="G311" s="72"/>
      <c r="H311" s="73"/>
    </row>
    <row r="312" spans="2:10" s="23" customFormat="1" ht="15.75" thickBot="1" x14ac:dyDescent="0.3">
      <c r="B312"/>
      <c r="C312"/>
      <c r="D312" s="9"/>
      <c r="E312"/>
      <c r="F312" s="24"/>
      <c r="G312"/>
      <c r="H312" s="20"/>
    </row>
    <row r="313" spans="2:10" s="23" customFormat="1" ht="23.25" thickBot="1" x14ac:dyDescent="0.3">
      <c r="B313" s="74" t="s">
        <v>1</v>
      </c>
      <c r="C313" s="75"/>
      <c r="D313" s="75"/>
      <c r="E313" s="76"/>
      <c r="F313" s="27" t="s">
        <v>2</v>
      </c>
      <c r="G313" s="3" t="s">
        <v>3</v>
      </c>
      <c r="H313" s="22" t="s">
        <v>4</v>
      </c>
      <c r="J313" s="45">
        <f>ROUND(F314,2)</f>
        <v>0</v>
      </c>
    </row>
    <row r="314" spans="2:10" s="23" customFormat="1" ht="15.75" thickBot="1" x14ac:dyDescent="0.3">
      <c r="B314" s="60" t="s">
        <v>246</v>
      </c>
      <c r="C314" s="5" t="s">
        <v>242</v>
      </c>
      <c r="D314" s="69" t="s">
        <v>51</v>
      </c>
      <c r="E314" s="70"/>
      <c r="F314" s="42"/>
      <c r="G314" s="61">
        <v>9.11</v>
      </c>
      <c r="H314" s="7">
        <f>ROUND(J313*G314,2)</f>
        <v>0</v>
      </c>
      <c r="I314" s="46" t="str">
        <f>IF(ISBLANK('Modelo de oferta económica'!F314),"Es necesario completar el precio de esta partida, introduciendo un valor en la celda en naranja","")</f>
        <v>Es necesario completar el precio de esta partida, introduciendo un valor en la celda en naranja</v>
      </c>
    </row>
    <row r="315" spans="2:10" s="23" customFormat="1" ht="33" customHeight="1" thickBot="1" x14ac:dyDescent="0.3">
      <c r="B315" s="71" t="s">
        <v>247</v>
      </c>
      <c r="C315" s="72"/>
      <c r="D315" s="72"/>
      <c r="E315" s="72"/>
      <c r="F315" s="72"/>
      <c r="G315" s="72"/>
      <c r="H315" s="73"/>
    </row>
    <row r="316" spans="2:10" s="23" customFormat="1" ht="15.75" thickBot="1" x14ac:dyDescent="0.3">
      <c r="B316"/>
      <c r="C316"/>
      <c r="D316" s="9"/>
      <c r="E316"/>
      <c r="F316" s="24"/>
      <c r="G316"/>
      <c r="H316" s="20"/>
    </row>
    <row r="317" spans="2:10" s="23" customFormat="1" ht="23.25" thickBot="1" x14ac:dyDescent="0.3">
      <c r="B317" s="74" t="s">
        <v>1</v>
      </c>
      <c r="C317" s="75"/>
      <c r="D317" s="75"/>
      <c r="E317" s="76"/>
      <c r="F317" s="27" t="s">
        <v>2</v>
      </c>
      <c r="G317" s="3" t="s">
        <v>3</v>
      </c>
      <c r="H317" s="22" t="s">
        <v>4</v>
      </c>
      <c r="J317" s="45">
        <f>ROUND(F318,2)</f>
        <v>0</v>
      </c>
    </row>
    <row r="318" spans="2:10" s="23" customFormat="1" ht="15.75" thickBot="1" x14ac:dyDescent="0.3">
      <c r="B318" s="60" t="s">
        <v>248</v>
      </c>
      <c r="C318" s="5" t="s">
        <v>242</v>
      </c>
      <c r="D318" s="69" t="s">
        <v>249</v>
      </c>
      <c r="E318" s="70"/>
      <c r="F318" s="42"/>
      <c r="G318" s="61">
        <v>9.11</v>
      </c>
      <c r="H318" s="7">
        <f>ROUND(J317*G318,2)</f>
        <v>0</v>
      </c>
      <c r="I318" s="46" t="str">
        <f>IF(ISBLANK('Modelo de oferta económica'!F318),"Es necesario completar el precio de esta partida, introduciendo un valor en la celda en naranja","")</f>
        <v>Es necesario completar el precio de esta partida, introduciendo un valor en la celda en naranja</v>
      </c>
    </row>
    <row r="319" spans="2:10" s="23" customFormat="1" ht="25.5" customHeight="1" thickBot="1" x14ac:dyDescent="0.3">
      <c r="B319" s="71" t="s">
        <v>250</v>
      </c>
      <c r="C319" s="72"/>
      <c r="D319" s="72"/>
      <c r="E319" s="72"/>
      <c r="F319" s="72"/>
      <c r="G319" s="72"/>
      <c r="H319" s="73"/>
    </row>
    <row r="320" spans="2:10" s="23" customFormat="1" ht="15.75" thickBot="1" x14ac:dyDescent="0.3">
      <c r="B320"/>
      <c r="C320"/>
      <c r="D320" s="9"/>
      <c r="E320"/>
      <c r="F320" s="24"/>
      <c r="G320"/>
      <c r="H320" s="20"/>
    </row>
    <row r="321" spans="2:10" s="23" customFormat="1" ht="23.25" thickBot="1" x14ac:dyDescent="0.3">
      <c r="B321" s="74" t="s">
        <v>1</v>
      </c>
      <c r="C321" s="75"/>
      <c r="D321" s="75"/>
      <c r="E321" s="76"/>
      <c r="F321" s="27" t="s">
        <v>2</v>
      </c>
      <c r="G321" s="3" t="s">
        <v>3</v>
      </c>
      <c r="H321" s="22" t="s">
        <v>4</v>
      </c>
      <c r="J321" s="45">
        <f>ROUND(F322,2)</f>
        <v>0</v>
      </c>
    </row>
    <row r="322" spans="2:10" s="23" customFormat="1" ht="15.75" thickBot="1" x14ac:dyDescent="0.3">
      <c r="B322" s="60" t="s">
        <v>251</v>
      </c>
      <c r="C322" s="5" t="s">
        <v>242</v>
      </c>
      <c r="D322" s="69" t="s">
        <v>52</v>
      </c>
      <c r="E322" s="70"/>
      <c r="F322" s="42"/>
      <c r="G322" s="61">
        <v>2083.6</v>
      </c>
      <c r="H322" s="7">
        <f>ROUND(J321*G322,2)</f>
        <v>0</v>
      </c>
      <c r="I322" s="46" t="str">
        <f>IF(ISBLANK('Modelo de oferta económica'!F322),"Es necesario completar el precio de esta partida, introduciendo un valor en la celda en naranja","")</f>
        <v>Es necesario completar el precio de esta partida, introduciendo un valor en la celda en naranja</v>
      </c>
    </row>
    <row r="323" spans="2:10" s="23" customFormat="1" ht="36.75" customHeight="1" thickBot="1" x14ac:dyDescent="0.3">
      <c r="B323" s="71" t="s">
        <v>252</v>
      </c>
      <c r="C323" s="72"/>
      <c r="D323" s="72"/>
      <c r="E323" s="72"/>
      <c r="F323" s="72"/>
      <c r="G323" s="72"/>
      <c r="H323" s="73"/>
    </row>
    <row r="324" spans="2:10" s="23" customFormat="1" ht="15.75" thickBot="1" x14ac:dyDescent="0.3">
      <c r="B324"/>
      <c r="C324"/>
      <c r="D324" s="9"/>
      <c r="E324"/>
      <c r="F324" s="24"/>
      <c r="G324"/>
      <c r="H324" s="20"/>
    </row>
    <row r="325" spans="2:10" s="23" customFormat="1" ht="23.25" thickBot="1" x14ac:dyDescent="0.3">
      <c r="B325" s="74" t="s">
        <v>1</v>
      </c>
      <c r="C325" s="75"/>
      <c r="D325" s="75"/>
      <c r="E325" s="76"/>
      <c r="F325" s="27" t="s">
        <v>2</v>
      </c>
      <c r="G325" s="3" t="s">
        <v>3</v>
      </c>
      <c r="H325" s="22" t="s">
        <v>4</v>
      </c>
      <c r="J325" s="45">
        <f>ROUND(F326,2)</f>
        <v>0</v>
      </c>
    </row>
    <row r="326" spans="2:10" s="23" customFormat="1" ht="15.75" thickBot="1" x14ac:dyDescent="0.3">
      <c r="B326" s="60" t="s">
        <v>253</v>
      </c>
      <c r="C326" s="5" t="s">
        <v>242</v>
      </c>
      <c r="D326" s="69" t="s">
        <v>254</v>
      </c>
      <c r="E326" s="70"/>
      <c r="F326" s="42"/>
      <c r="G326" s="61">
        <v>2083.6</v>
      </c>
      <c r="H326" s="7">
        <f>ROUND(J325*G326,2)</f>
        <v>0</v>
      </c>
      <c r="I326" s="46" t="str">
        <f>IF(ISBLANK('Modelo de oferta económica'!F326),"Es necesario completar el precio de esta partida, introduciendo un valor en la celda en naranja","")</f>
        <v>Es necesario completar el precio de esta partida, introduciendo un valor en la celda en naranja</v>
      </c>
    </row>
    <row r="327" spans="2:10" s="23" customFormat="1" ht="37.5" customHeight="1" thickBot="1" x14ac:dyDescent="0.3">
      <c r="B327" s="71" t="s">
        <v>255</v>
      </c>
      <c r="C327" s="72"/>
      <c r="D327" s="72"/>
      <c r="E327" s="72"/>
      <c r="F327" s="72"/>
      <c r="G327" s="72"/>
      <c r="H327" s="73"/>
    </row>
    <row r="328" spans="2:10" s="23" customFormat="1" ht="15.75" thickBot="1" x14ac:dyDescent="0.3">
      <c r="B328"/>
      <c r="C328"/>
      <c r="D328" s="9"/>
      <c r="E328"/>
      <c r="F328" s="24"/>
      <c r="G328"/>
      <c r="H328" s="20"/>
    </row>
    <row r="329" spans="2:10" s="23" customFormat="1" ht="23.25" thickBot="1" x14ac:dyDescent="0.3">
      <c r="B329" s="74" t="s">
        <v>1</v>
      </c>
      <c r="C329" s="75"/>
      <c r="D329" s="75"/>
      <c r="E329" s="76"/>
      <c r="F329" s="27" t="s">
        <v>2</v>
      </c>
      <c r="G329" s="3" t="s">
        <v>3</v>
      </c>
      <c r="H329" s="22" t="s">
        <v>4</v>
      </c>
      <c r="J329" s="45">
        <f>ROUND(F330,2)</f>
        <v>0</v>
      </c>
    </row>
    <row r="330" spans="2:10" s="23" customFormat="1" ht="15.75" thickBot="1" x14ac:dyDescent="0.3">
      <c r="B330" s="60" t="s">
        <v>256</v>
      </c>
      <c r="C330" s="5" t="s">
        <v>242</v>
      </c>
      <c r="D330" s="69" t="s">
        <v>257</v>
      </c>
      <c r="E330" s="70"/>
      <c r="F330" s="42"/>
      <c r="G330" s="61">
        <v>781.53</v>
      </c>
      <c r="H330" s="7">
        <f>ROUND(J329*G330,2)</f>
        <v>0</v>
      </c>
      <c r="I330" s="46" t="str">
        <f>IF(ISBLANK('Modelo de oferta económica'!F330),"Es necesario completar el precio de esta partida, introduciendo un valor en la celda en naranja","")</f>
        <v>Es necesario completar el precio de esta partida, introduciendo un valor en la celda en naranja</v>
      </c>
    </row>
    <row r="331" spans="2:10" s="23" customFormat="1" ht="39" customHeight="1" thickBot="1" x14ac:dyDescent="0.3">
      <c r="B331" s="71" t="s">
        <v>258</v>
      </c>
      <c r="C331" s="72"/>
      <c r="D331" s="72"/>
      <c r="E331" s="72"/>
      <c r="F331" s="72"/>
      <c r="G331" s="72"/>
      <c r="H331" s="73"/>
    </row>
    <row r="332" spans="2:10" s="23" customFormat="1" ht="15.75" thickBot="1" x14ac:dyDescent="0.3">
      <c r="B332"/>
      <c r="C332"/>
      <c r="D332" s="9"/>
      <c r="E332"/>
      <c r="F332" s="24"/>
      <c r="G332"/>
      <c r="H332" s="20"/>
    </row>
    <row r="333" spans="2:10" s="23" customFormat="1" ht="23.25" thickBot="1" x14ac:dyDescent="0.3">
      <c r="B333" s="74" t="s">
        <v>1</v>
      </c>
      <c r="C333" s="75"/>
      <c r="D333" s="75"/>
      <c r="E333" s="76"/>
      <c r="F333" s="27" t="s">
        <v>2</v>
      </c>
      <c r="G333" s="3" t="s">
        <v>3</v>
      </c>
      <c r="H333" s="22" t="s">
        <v>4</v>
      </c>
      <c r="J333" s="45">
        <f>ROUND(F334,2)</f>
        <v>0</v>
      </c>
    </row>
    <row r="334" spans="2:10" s="23" customFormat="1" ht="15.75" thickBot="1" x14ac:dyDescent="0.3">
      <c r="B334" s="60" t="s">
        <v>259</v>
      </c>
      <c r="C334" s="5" t="s">
        <v>242</v>
      </c>
      <c r="D334" s="69" t="s">
        <v>260</v>
      </c>
      <c r="E334" s="70"/>
      <c r="F334" s="42"/>
      <c r="G334" s="61">
        <v>781.53</v>
      </c>
      <c r="H334" s="7">
        <f>ROUND(J333*G334,2)</f>
        <v>0</v>
      </c>
      <c r="I334" s="46" t="str">
        <f>IF(ISBLANK('Modelo de oferta económica'!F334),"Es necesario completar el precio de esta partida, introduciendo un valor en la celda en naranja","")</f>
        <v>Es necesario completar el precio de esta partida, introduciendo un valor en la celda en naranja</v>
      </c>
    </row>
    <row r="335" spans="2:10" s="23" customFormat="1" ht="37.5" customHeight="1" thickBot="1" x14ac:dyDescent="0.3">
      <c r="B335" s="71" t="s">
        <v>261</v>
      </c>
      <c r="C335" s="72"/>
      <c r="D335" s="72"/>
      <c r="E335" s="72"/>
      <c r="F335" s="72"/>
      <c r="G335" s="72"/>
      <c r="H335" s="73"/>
    </row>
    <row r="336" spans="2:10" s="23" customFormat="1" ht="15.75" thickBot="1" x14ac:dyDescent="0.3">
      <c r="B336"/>
      <c r="C336"/>
      <c r="D336" s="9"/>
      <c r="E336"/>
      <c r="F336" s="24"/>
      <c r="G336"/>
      <c r="H336" s="20"/>
    </row>
    <row r="337" spans="2:10" s="23" customFormat="1" ht="23.25" thickBot="1" x14ac:dyDescent="0.3">
      <c r="B337" s="74" t="s">
        <v>1</v>
      </c>
      <c r="C337" s="75"/>
      <c r="D337" s="75"/>
      <c r="E337" s="76"/>
      <c r="F337" s="27" t="s">
        <v>2</v>
      </c>
      <c r="G337" s="3" t="s">
        <v>3</v>
      </c>
      <c r="H337" s="22" t="s">
        <v>4</v>
      </c>
      <c r="J337" s="45">
        <f>ROUND(F338,2)</f>
        <v>0</v>
      </c>
    </row>
    <row r="338" spans="2:10" s="23" customFormat="1" ht="15.75" thickBot="1" x14ac:dyDescent="0.3">
      <c r="B338" s="60" t="s">
        <v>262</v>
      </c>
      <c r="C338" s="5" t="s">
        <v>242</v>
      </c>
      <c r="D338" s="69" t="s">
        <v>263</v>
      </c>
      <c r="E338" s="70"/>
      <c r="F338" s="42"/>
      <c r="G338" s="61">
        <v>117.06</v>
      </c>
      <c r="H338" s="7">
        <f>ROUND(J337*G338,2)</f>
        <v>0</v>
      </c>
      <c r="I338" s="46" t="str">
        <f>IF(ISBLANK('Modelo de oferta económica'!F338),"Es necesario completar el precio de esta partida, introduciendo un valor en la celda en naranja","")</f>
        <v>Es necesario completar el precio de esta partida, introduciendo un valor en la celda en naranja</v>
      </c>
    </row>
    <row r="339" spans="2:10" s="23" customFormat="1" ht="36" customHeight="1" thickBot="1" x14ac:dyDescent="0.3">
      <c r="B339" s="71" t="s">
        <v>264</v>
      </c>
      <c r="C339" s="72"/>
      <c r="D339" s="72"/>
      <c r="E339" s="72"/>
      <c r="F339" s="72"/>
      <c r="G339" s="72"/>
      <c r="H339" s="73"/>
    </row>
    <row r="340" spans="2:10" s="23" customFormat="1" ht="15.75" thickBot="1" x14ac:dyDescent="0.3">
      <c r="B340"/>
      <c r="C340"/>
      <c r="D340" s="9"/>
      <c r="E340"/>
      <c r="F340" s="24"/>
      <c r="G340"/>
      <c r="H340" s="20"/>
    </row>
    <row r="341" spans="2:10" s="23" customFormat="1" ht="23.25" thickBot="1" x14ac:dyDescent="0.3">
      <c r="B341" s="74" t="s">
        <v>1</v>
      </c>
      <c r="C341" s="75"/>
      <c r="D341" s="75"/>
      <c r="E341" s="76"/>
      <c r="F341" s="27" t="s">
        <v>2</v>
      </c>
      <c r="G341" s="3" t="s">
        <v>3</v>
      </c>
      <c r="H341" s="22" t="s">
        <v>4</v>
      </c>
      <c r="J341" s="45">
        <f>ROUND(F342,2)</f>
        <v>0</v>
      </c>
    </row>
    <row r="342" spans="2:10" s="23" customFormat="1" ht="15.75" thickBot="1" x14ac:dyDescent="0.3">
      <c r="B342" s="60" t="s">
        <v>265</v>
      </c>
      <c r="C342" s="5" t="s">
        <v>242</v>
      </c>
      <c r="D342" s="69" t="s">
        <v>266</v>
      </c>
      <c r="E342" s="70"/>
      <c r="F342" s="42"/>
      <c r="G342" s="61">
        <v>33.47</v>
      </c>
      <c r="H342" s="7">
        <f>ROUND(J341*G342,2)</f>
        <v>0</v>
      </c>
      <c r="I342" s="46" t="str">
        <f>IF(ISBLANK('Modelo de oferta económica'!F342),"Es necesario completar el precio de esta partida, introduciendo un valor en la celda en naranja","")</f>
        <v>Es necesario completar el precio de esta partida, introduciendo un valor en la celda en naranja</v>
      </c>
    </row>
    <row r="343" spans="2:10" s="23" customFormat="1" ht="36.75" customHeight="1" thickBot="1" x14ac:dyDescent="0.3">
      <c r="B343" s="71" t="s">
        <v>267</v>
      </c>
      <c r="C343" s="72"/>
      <c r="D343" s="72"/>
      <c r="E343" s="72"/>
      <c r="F343" s="72"/>
      <c r="G343" s="72"/>
      <c r="H343" s="73"/>
    </row>
    <row r="344" spans="2:10" s="23" customFormat="1" ht="15.75" thickBot="1" x14ac:dyDescent="0.3">
      <c r="B344"/>
      <c r="C344"/>
      <c r="D344" s="9"/>
      <c r="E344"/>
      <c r="F344" s="24"/>
      <c r="G344"/>
      <c r="H344" s="20"/>
    </row>
    <row r="345" spans="2:10" s="23" customFormat="1" ht="23.25" thickBot="1" x14ac:dyDescent="0.3">
      <c r="B345" s="74" t="s">
        <v>1</v>
      </c>
      <c r="C345" s="75"/>
      <c r="D345" s="75"/>
      <c r="E345" s="76"/>
      <c r="F345" s="27" t="s">
        <v>2</v>
      </c>
      <c r="G345" s="3" t="s">
        <v>3</v>
      </c>
      <c r="H345" s="22" t="s">
        <v>4</v>
      </c>
      <c r="J345" s="45">
        <f>ROUND(F346,2)</f>
        <v>0</v>
      </c>
    </row>
    <row r="346" spans="2:10" s="23" customFormat="1" ht="15.75" thickBot="1" x14ac:dyDescent="0.3">
      <c r="B346" s="60" t="s">
        <v>268</v>
      </c>
      <c r="C346" s="5" t="s">
        <v>242</v>
      </c>
      <c r="D346" s="69" t="s">
        <v>269</v>
      </c>
      <c r="E346" s="70"/>
      <c r="F346" s="42"/>
      <c r="G346" s="61">
        <v>8.93</v>
      </c>
      <c r="H346" s="7">
        <f>ROUND(J345*G346,2)</f>
        <v>0</v>
      </c>
      <c r="I346" s="46" t="str">
        <f>IF(ISBLANK('Modelo de oferta económica'!F346),"Es necesario completar el precio de esta partida, introduciendo un valor en la celda en naranja","")</f>
        <v>Es necesario completar el precio de esta partida, introduciendo un valor en la celda en naranja</v>
      </c>
    </row>
    <row r="347" spans="2:10" s="23" customFormat="1" ht="36.75" customHeight="1" thickBot="1" x14ac:dyDescent="0.3">
      <c r="B347" s="71" t="s">
        <v>270</v>
      </c>
      <c r="C347" s="72"/>
      <c r="D347" s="72"/>
      <c r="E347" s="72"/>
      <c r="F347" s="72"/>
      <c r="G347" s="72"/>
      <c r="H347" s="73"/>
    </row>
    <row r="348" spans="2:10" s="23" customFormat="1" ht="15.75" thickBot="1" x14ac:dyDescent="0.3">
      <c r="B348"/>
      <c r="C348"/>
      <c r="D348" s="9"/>
      <c r="E348"/>
      <c r="F348" s="24"/>
      <c r="G348"/>
      <c r="H348" s="20"/>
    </row>
    <row r="349" spans="2:10" s="23" customFormat="1" ht="23.25" thickBot="1" x14ac:dyDescent="0.3">
      <c r="B349" s="74" t="s">
        <v>1</v>
      </c>
      <c r="C349" s="75"/>
      <c r="D349" s="75"/>
      <c r="E349" s="76"/>
      <c r="F349" s="27" t="s">
        <v>2</v>
      </c>
      <c r="G349" s="3" t="s">
        <v>3</v>
      </c>
      <c r="H349" s="22" t="s">
        <v>4</v>
      </c>
      <c r="J349" s="45">
        <f>ROUND(F350,2)</f>
        <v>0</v>
      </c>
    </row>
    <row r="350" spans="2:10" s="23" customFormat="1" ht="15.75" thickBot="1" x14ac:dyDescent="0.3">
      <c r="B350" s="60" t="s">
        <v>271</v>
      </c>
      <c r="C350" s="5" t="s">
        <v>242</v>
      </c>
      <c r="D350" s="69" t="s">
        <v>272</v>
      </c>
      <c r="E350" s="70"/>
      <c r="F350" s="42"/>
      <c r="G350" s="61">
        <v>8.93</v>
      </c>
      <c r="H350" s="7">
        <f>ROUND(J349*G350,2)</f>
        <v>0</v>
      </c>
      <c r="I350" s="46" t="str">
        <f>IF(ISBLANK('Modelo de oferta económica'!F350),"Es necesario completar el precio de esta partida, introduciendo un valor en la celda en naranja","")</f>
        <v>Es necesario completar el precio de esta partida, introduciendo un valor en la celda en naranja</v>
      </c>
    </row>
    <row r="351" spans="2:10" s="23" customFormat="1" ht="36.75" customHeight="1" thickBot="1" x14ac:dyDescent="0.3">
      <c r="B351" s="71" t="s">
        <v>273</v>
      </c>
      <c r="C351" s="72"/>
      <c r="D351" s="72"/>
      <c r="E351" s="72"/>
      <c r="F351" s="72"/>
      <c r="G351" s="72"/>
      <c r="H351" s="73"/>
    </row>
    <row r="352" spans="2:10" s="23" customFormat="1" ht="15.75" thickBot="1" x14ac:dyDescent="0.3">
      <c r="B352"/>
      <c r="C352"/>
      <c r="D352" s="9"/>
      <c r="E352"/>
      <c r="F352" s="24"/>
      <c r="G352"/>
      <c r="H352" s="20"/>
    </row>
    <row r="353" spans="2:10" s="23" customFormat="1" ht="23.25" thickBot="1" x14ac:dyDescent="0.3">
      <c r="B353" s="74" t="s">
        <v>1</v>
      </c>
      <c r="C353" s="75"/>
      <c r="D353" s="75"/>
      <c r="E353" s="76"/>
      <c r="F353" s="27" t="s">
        <v>2</v>
      </c>
      <c r="G353" s="3" t="s">
        <v>3</v>
      </c>
      <c r="H353" s="22" t="s">
        <v>4</v>
      </c>
      <c r="J353" s="45">
        <f>ROUND(F354,2)</f>
        <v>0</v>
      </c>
    </row>
    <row r="354" spans="2:10" s="23" customFormat="1" ht="15.75" thickBot="1" x14ac:dyDescent="0.3">
      <c r="B354" s="60" t="s">
        <v>274</v>
      </c>
      <c r="C354" s="5" t="s">
        <v>242</v>
      </c>
      <c r="D354" s="69" t="s">
        <v>275</v>
      </c>
      <c r="E354" s="70"/>
      <c r="F354" s="42"/>
      <c r="G354" s="61">
        <v>28.52</v>
      </c>
      <c r="H354" s="7">
        <f>ROUND(J353*G354,2)</f>
        <v>0</v>
      </c>
      <c r="I354" s="46" t="str">
        <f>IF(ISBLANK('Modelo de oferta económica'!F354),"Es necesario completar el precio de esta partida, introduciendo un valor en la celda en naranja","")</f>
        <v>Es necesario completar el precio de esta partida, introduciendo un valor en la celda en naranja</v>
      </c>
    </row>
    <row r="355" spans="2:10" s="23" customFormat="1" ht="36.75" customHeight="1" thickBot="1" x14ac:dyDescent="0.3">
      <c r="B355" s="71" t="s">
        <v>276</v>
      </c>
      <c r="C355" s="72"/>
      <c r="D355" s="72"/>
      <c r="E355" s="72"/>
      <c r="F355" s="72"/>
      <c r="G355" s="72"/>
      <c r="H355" s="73"/>
    </row>
    <row r="356" spans="2:10" s="23" customFormat="1" ht="15.75" thickBot="1" x14ac:dyDescent="0.3">
      <c r="B356"/>
      <c r="C356"/>
      <c r="D356" s="9"/>
      <c r="E356"/>
      <c r="F356" s="24"/>
      <c r="G356"/>
      <c r="H356" s="20"/>
    </row>
    <row r="357" spans="2:10" s="23" customFormat="1" ht="23.25" thickBot="1" x14ac:dyDescent="0.3">
      <c r="B357" s="74" t="s">
        <v>1</v>
      </c>
      <c r="C357" s="75"/>
      <c r="D357" s="75"/>
      <c r="E357" s="76"/>
      <c r="F357" s="27" t="s">
        <v>2</v>
      </c>
      <c r="G357" s="3" t="s">
        <v>3</v>
      </c>
      <c r="H357" s="22" t="s">
        <v>4</v>
      </c>
      <c r="J357" s="45">
        <f>ROUND(F358,2)</f>
        <v>0</v>
      </c>
    </row>
    <row r="358" spans="2:10" s="23" customFormat="1" ht="15.75" thickBot="1" x14ac:dyDescent="0.3">
      <c r="B358" s="60" t="s">
        <v>277</v>
      </c>
      <c r="C358" s="5" t="s">
        <v>242</v>
      </c>
      <c r="D358" s="69" t="s">
        <v>278</v>
      </c>
      <c r="E358" s="70"/>
      <c r="F358" s="42"/>
      <c r="G358" s="61">
        <v>28.52</v>
      </c>
      <c r="H358" s="7">
        <f>ROUND(J357*G358,2)</f>
        <v>0</v>
      </c>
      <c r="I358" s="46" t="str">
        <f>IF(ISBLANK('Modelo de oferta económica'!F358),"Es necesario completar el precio de esta partida, introduciendo un valor en la celda en naranja","")</f>
        <v>Es necesario completar el precio de esta partida, introduciendo un valor en la celda en naranja</v>
      </c>
    </row>
    <row r="359" spans="2:10" s="23" customFormat="1" ht="27.75" customHeight="1" thickBot="1" x14ac:dyDescent="0.3">
      <c r="B359" s="71" t="s">
        <v>279</v>
      </c>
      <c r="C359" s="72"/>
      <c r="D359" s="72"/>
      <c r="E359" s="72"/>
      <c r="F359" s="72"/>
      <c r="G359" s="72"/>
      <c r="H359" s="73"/>
    </row>
    <row r="360" spans="2:10" s="23" customFormat="1" ht="15.75" thickBot="1" x14ac:dyDescent="0.3">
      <c r="B360"/>
      <c r="C360"/>
      <c r="D360" s="9"/>
      <c r="E360"/>
      <c r="F360" s="24"/>
      <c r="G360"/>
      <c r="H360" s="20"/>
    </row>
    <row r="361" spans="2:10" s="23" customFormat="1" ht="23.25" thickBot="1" x14ac:dyDescent="0.3">
      <c r="B361" s="74" t="s">
        <v>1</v>
      </c>
      <c r="C361" s="75"/>
      <c r="D361" s="75"/>
      <c r="E361" s="76"/>
      <c r="F361" s="27" t="s">
        <v>2</v>
      </c>
      <c r="G361" s="3" t="s">
        <v>3</v>
      </c>
      <c r="H361" s="22" t="s">
        <v>4</v>
      </c>
      <c r="J361" s="45">
        <f>ROUND(F362,2)</f>
        <v>0</v>
      </c>
    </row>
    <row r="362" spans="2:10" s="23" customFormat="1" ht="15.75" thickBot="1" x14ac:dyDescent="0.3">
      <c r="B362" s="60" t="s">
        <v>280</v>
      </c>
      <c r="C362" s="5" t="s">
        <v>281</v>
      </c>
      <c r="D362" s="69" t="s">
        <v>282</v>
      </c>
      <c r="E362" s="70"/>
      <c r="F362" s="42"/>
      <c r="G362" s="139">
        <v>57774.29</v>
      </c>
      <c r="H362" s="7">
        <f>ROUND(J361*G362,2)</f>
        <v>0</v>
      </c>
      <c r="I362" s="46" t="str">
        <f>IF(ISBLANK('Modelo de oferta económica'!F362),"Es necesario completar el precio de esta partida, introduciendo un valor en la celda en naranja","")</f>
        <v>Es necesario completar el precio de esta partida, introduciendo un valor en la celda en naranja</v>
      </c>
    </row>
    <row r="363" spans="2:10" s="23" customFormat="1" ht="36.75" customHeight="1" thickBot="1" x14ac:dyDescent="0.3">
      <c r="B363" s="71" t="s">
        <v>283</v>
      </c>
      <c r="C363" s="72"/>
      <c r="D363" s="72"/>
      <c r="E363" s="72"/>
      <c r="F363" s="72"/>
      <c r="G363" s="72"/>
      <c r="H363" s="73"/>
    </row>
    <row r="364" spans="2:10" s="23" customFormat="1" ht="15.75" thickBot="1" x14ac:dyDescent="0.3">
      <c r="B364"/>
      <c r="C364"/>
      <c r="D364" s="9"/>
      <c r="E364"/>
      <c r="F364" s="24"/>
      <c r="G364"/>
      <c r="H364" s="20"/>
    </row>
    <row r="365" spans="2:10" s="23" customFormat="1" ht="23.25" thickBot="1" x14ac:dyDescent="0.3">
      <c r="B365" s="74" t="s">
        <v>1</v>
      </c>
      <c r="C365" s="75"/>
      <c r="D365" s="75"/>
      <c r="E365" s="76"/>
      <c r="F365" s="27" t="s">
        <v>2</v>
      </c>
      <c r="G365" s="3" t="s">
        <v>3</v>
      </c>
      <c r="H365" s="22" t="s">
        <v>4</v>
      </c>
      <c r="J365" s="45">
        <f>ROUND(F366,2)</f>
        <v>0</v>
      </c>
    </row>
    <row r="366" spans="2:10" s="23" customFormat="1" ht="15.75" thickBot="1" x14ac:dyDescent="0.3">
      <c r="B366" s="60" t="s">
        <v>284</v>
      </c>
      <c r="C366" s="5" t="s">
        <v>281</v>
      </c>
      <c r="D366" s="69" t="s">
        <v>285</v>
      </c>
      <c r="E366" s="70"/>
      <c r="F366" s="42"/>
      <c r="G366" s="139">
        <v>20314</v>
      </c>
      <c r="H366" s="7">
        <f>ROUND(J365*G366,2)</f>
        <v>0</v>
      </c>
      <c r="I366" s="46" t="str">
        <f>IF(ISBLANK('Modelo de oferta económica'!F366),"Es necesario completar el precio de esta partida, introduciendo un valor en la celda en naranja","")</f>
        <v>Es necesario completar el precio de esta partida, introduciendo un valor en la celda en naranja</v>
      </c>
    </row>
    <row r="367" spans="2:10" s="23" customFormat="1" ht="36.75" customHeight="1" thickBot="1" x14ac:dyDescent="0.3">
      <c r="B367" s="71" t="s">
        <v>286</v>
      </c>
      <c r="C367" s="72"/>
      <c r="D367" s="72"/>
      <c r="E367" s="72"/>
      <c r="F367" s="72"/>
      <c r="G367" s="72"/>
      <c r="H367" s="73"/>
    </row>
    <row r="368" spans="2:10" s="23" customFormat="1" ht="15.75" thickBot="1" x14ac:dyDescent="0.3">
      <c r="B368"/>
      <c r="C368"/>
      <c r="D368" s="9"/>
      <c r="E368"/>
      <c r="F368" s="24"/>
      <c r="G368"/>
      <c r="H368" s="20"/>
    </row>
    <row r="369" spans="2:10" s="23" customFormat="1" ht="23.25" thickBot="1" x14ac:dyDescent="0.3">
      <c r="B369" s="74" t="s">
        <v>1</v>
      </c>
      <c r="C369" s="75"/>
      <c r="D369" s="75"/>
      <c r="E369" s="76"/>
      <c r="F369" s="27" t="s">
        <v>2</v>
      </c>
      <c r="G369" s="3" t="s">
        <v>3</v>
      </c>
      <c r="H369" s="22" t="s">
        <v>4</v>
      </c>
      <c r="J369" s="45">
        <f>ROUND(F370,2)</f>
        <v>0</v>
      </c>
    </row>
    <row r="370" spans="2:10" s="23" customFormat="1" ht="15.75" thickBot="1" x14ac:dyDescent="0.3">
      <c r="B370" s="60" t="s">
        <v>287</v>
      </c>
      <c r="C370" s="5" t="s">
        <v>281</v>
      </c>
      <c r="D370" s="69" t="s">
        <v>288</v>
      </c>
      <c r="E370" s="70"/>
      <c r="F370" s="42"/>
      <c r="G370" s="139">
        <v>2354</v>
      </c>
      <c r="H370" s="7">
        <f>ROUND(J369*G370,2)</f>
        <v>0</v>
      </c>
      <c r="I370" s="46" t="str">
        <f>IF(ISBLANK('Modelo de oferta económica'!F370),"Es necesario completar el precio de esta partida, introduciendo un valor en la celda en naranja","")</f>
        <v>Es necesario completar el precio de esta partida, introduciendo un valor en la celda en naranja</v>
      </c>
    </row>
    <row r="371" spans="2:10" s="23" customFormat="1" ht="36.75" customHeight="1" thickBot="1" x14ac:dyDescent="0.3">
      <c r="B371" s="71" t="s">
        <v>289</v>
      </c>
      <c r="C371" s="72"/>
      <c r="D371" s="72"/>
      <c r="E371" s="72"/>
      <c r="F371" s="72"/>
      <c r="G371" s="72"/>
      <c r="H371" s="73"/>
    </row>
    <row r="372" spans="2:10" s="23" customFormat="1" ht="15.75" thickBot="1" x14ac:dyDescent="0.3">
      <c r="B372"/>
      <c r="C372"/>
      <c r="D372" s="9"/>
      <c r="E372"/>
      <c r="F372" s="24"/>
      <c r="G372"/>
      <c r="H372" s="20"/>
    </row>
    <row r="373" spans="2:10" s="23" customFormat="1" ht="23.25" thickBot="1" x14ac:dyDescent="0.3">
      <c r="B373" s="74" t="s">
        <v>1</v>
      </c>
      <c r="C373" s="75"/>
      <c r="D373" s="75"/>
      <c r="E373" s="76"/>
      <c r="F373" s="27" t="s">
        <v>2</v>
      </c>
      <c r="G373" s="3" t="s">
        <v>3</v>
      </c>
      <c r="H373" s="22" t="s">
        <v>4</v>
      </c>
      <c r="J373" s="45">
        <f>ROUND(F374,2)</f>
        <v>0</v>
      </c>
    </row>
    <row r="374" spans="2:10" s="23" customFormat="1" ht="15.75" thickBot="1" x14ac:dyDescent="0.3">
      <c r="B374" s="60" t="s">
        <v>290</v>
      </c>
      <c r="C374" s="5" t="s">
        <v>281</v>
      </c>
      <c r="D374" s="69" t="s">
        <v>291</v>
      </c>
      <c r="E374" s="70"/>
      <c r="F374" s="42"/>
      <c r="G374" s="139">
        <v>552.29999999999995</v>
      </c>
      <c r="H374" s="7">
        <f>ROUND(J373*G374,2)</f>
        <v>0</v>
      </c>
      <c r="I374" s="46" t="str">
        <f>IF(ISBLANK('Modelo de oferta económica'!F374),"Es necesario completar el precio de esta partida, introduciendo un valor en la celda en naranja","")</f>
        <v>Es necesario completar el precio de esta partida, introduciendo un valor en la celda en naranja</v>
      </c>
    </row>
    <row r="375" spans="2:10" s="23" customFormat="1" ht="36.75" customHeight="1" thickBot="1" x14ac:dyDescent="0.3">
      <c r="B375" s="71" t="s">
        <v>292</v>
      </c>
      <c r="C375" s="72"/>
      <c r="D375" s="72"/>
      <c r="E375" s="72"/>
      <c r="F375" s="72"/>
      <c r="G375" s="72"/>
      <c r="H375" s="73"/>
    </row>
    <row r="376" spans="2:10" s="23" customFormat="1" ht="15.75" thickBot="1" x14ac:dyDescent="0.3">
      <c r="B376"/>
      <c r="C376"/>
      <c r="D376" s="9"/>
      <c r="E376"/>
      <c r="F376" s="24"/>
      <c r="G376"/>
      <c r="H376" s="20"/>
    </row>
    <row r="377" spans="2:10" ht="15.75" thickBot="1" x14ac:dyDescent="0.3">
      <c r="B377" s="82" t="s">
        <v>92</v>
      </c>
      <c r="C377" s="83"/>
      <c r="D377" s="84" t="s">
        <v>47</v>
      </c>
      <c r="E377" s="85"/>
      <c r="F377" s="85"/>
      <c r="G377" s="85"/>
      <c r="H377" s="21">
        <f>H380</f>
        <v>0</v>
      </c>
      <c r="I377" s="43">
        <f xml:space="preserve"> COUNTIF(I378:I382,"Es necesario completar el precio de esta partida, introduciendo un valor en la celda en naranja")</f>
        <v>1</v>
      </c>
    </row>
    <row r="378" spans="2:10" ht="9.9499999999999993" customHeight="1" thickBot="1" x14ac:dyDescent="0.3">
      <c r="D378" s="9"/>
      <c r="E378"/>
      <c r="F378" s="24"/>
      <c r="G378"/>
      <c r="H378" s="1"/>
    </row>
    <row r="379" spans="2:10" ht="23.25" thickBot="1" x14ac:dyDescent="0.3">
      <c r="B379" s="74" t="s">
        <v>1</v>
      </c>
      <c r="C379" s="75"/>
      <c r="D379" s="75"/>
      <c r="E379" s="76"/>
      <c r="F379" s="27" t="s">
        <v>2</v>
      </c>
      <c r="G379" s="3" t="s">
        <v>3</v>
      </c>
      <c r="H379" s="22" t="s">
        <v>4</v>
      </c>
      <c r="J379" s="45">
        <f>ROUND(F380,2)</f>
        <v>0</v>
      </c>
    </row>
    <row r="380" spans="2:10" ht="15.75" thickBot="1" x14ac:dyDescent="0.3">
      <c r="B380" s="60" t="s">
        <v>294</v>
      </c>
      <c r="C380" s="5" t="s">
        <v>60</v>
      </c>
      <c r="D380" s="69" t="s">
        <v>89</v>
      </c>
      <c r="E380" s="70"/>
      <c r="F380" s="42"/>
      <c r="G380" s="61">
        <v>50</v>
      </c>
      <c r="H380" s="7">
        <f>ROUND(J379*G380,2)</f>
        <v>0</v>
      </c>
      <c r="I380" s="46" t="str">
        <f>IF(ISBLANK('Modelo de oferta económica'!F380),"Es necesario completar el precio de esta partida, introduciendo un valor en la celda en naranja","")</f>
        <v>Es necesario completar el precio de esta partida, introduciendo un valor en la celda en naranja</v>
      </c>
    </row>
    <row r="381" spans="2:10" ht="30" customHeight="1" thickBot="1" x14ac:dyDescent="0.3">
      <c r="B381" s="71" t="s">
        <v>295</v>
      </c>
      <c r="C381" s="72"/>
      <c r="D381" s="72"/>
      <c r="E381" s="72"/>
      <c r="F381" s="72"/>
      <c r="G381" s="72"/>
      <c r="H381" s="73"/>
    </row>
    <row r="382" spans="2:10" s="23" customFormat="1" ht="15.75" thickBot="1" x14ac:dyDescent="0.3">
      <c r="B382"/>
      <c r="C382"/>
      <c r="D382" s="9"/>
      <c r="E382"/>
      <c r="F382" s="24"/>
      <c r="G382"/>
      <c r="H382" s="20"/>
    </row>
    <row r="383" spans="2:10" ht="15.75" thickBot="1" x14ac:dyDescent="0.3">
      <c r="B383" s="82" t="s">
        <v>293</v>
      </c>
      <c r="C383" s="83"/>
      <c r="D383" s="84" t="s">
        <v>11</v>
      </c>
      <c r="E383" s="85"/>
      <c r="F383" s="85"/>
      <c r="G383" s="85"/>
      <c r="H383" s="21">
        <f>H386</f>
        <v>0</v>
      </c>
      <c r="I383" s="43">
        <f xml:space="preserve"> COUNTIF(I384:I388,"Es necesario completar el precio de esta partida, introduciendo un valor en la celda en naranja")</f>
        <v>1</v>
      </c>
    </row>
    <row r="384" spans="2:10" ht="9.9499999999999993" customHeight="1" thickBot="1" x14ac:dyDescent="0.3">
      <c r="D384" s="9"/>
      <c r="E384"/>
      <c r="F384" s="24"/>
      <c r="G384"/>
      <c r="H384" s="1"/>
    </row>
    <row r="385" spans="2:10" ht="23.25" thickBot="1" x14ac:dyDescent="0.3">
      <c r="B385" s="74" t="s">
        <v>1</v>
      </c>
      <c r="C385" s="75"/>
      <c r="D385" s="75"/>
      <c r="E385" s="76"/>
      <c r="F385" s="27" t="s">
        <v>2</v>
      </c>
      <c r="G385" s="3" t="s">
        <v>3</v>
      </c>
      <c r="H385" s="22" t="s">
        <v>4</v>
      </c>
      <c r="J385" s="45">
        <f>ROUND(F386,2)</f>
        <v>0</v>
      </c>
    </row>
    <row r="386" spans="2:10" ht="15.75" thickBot="1" x14ac:dyDescent="0.3">
      <c r="B386" s="60" t="s">
        <v>296</v>
      </c>
      <c r="C386" s="5" t="s">
        <v>44</v>
      </c>
      <c r="D386" s="69" t="s">
        <v>53</v>
      </c>
      <c r="E386" s="70"/>
      <c r="F386" s="42"/>
      <c r="G386" s="61">
        <v>1</v>
      </c>
      <c r="H386" s="7">
        <f>ROUND(J385*G386,2)</f>
        <v>0</v>
      </c>
      <c r="I386" s="46" t="str">
        <f>IF(ISBLANK('Modelo de oferta económica'!F386),"Es necesario completar el precio de esta partida, introduciendo un valor en la celda en naranja","")</f>
        <v>Es necesario completar el precio de esta partida, introduciendo un valor en la celda en naranja</v>
      </c>
    </row>
    <row r="387" spans="2:10" ht="37.5" customHeight="1" thickBot="1" x14ac:dyDescent="0.3">
      <c r="B387" s="71" t="s">
        <v>297</v>
      </c>
      <c r="C387" s="72"/>
      <c r="D387" s="72"/>
      <c r="E387" s="72"/>
      <c r="F387" s="72"/>
      <c r="G387" s="72"/>
      <c r="H387" s="73"/>
    </row>
    <row r="388" spans="2:10" s="23" customFormat="1" x14ac:dyDescent="0.25"/>
    <row r="389" spans="2:10" s="23" customFormat="1" x14ac:dyDescent="0.25"/>
    <row r="390" spans="2:10" s="23" customFormat="1" x14ac:dyDescent="0.25"/>
    <row r="391" spans="2:10" s="23" customFormat="1" x14ac:dyDescent="0.25"/>
    <row r="392" spans="2:10" s="23" customFormat="1" x14ac:dyDescent="0.25"/>
    <row r="393" spans="2:10" s="23" customFormat="1" x14ac:dyDescent="0.25"/>
    <row r="394" spans="2:10" s="23" customFormat="1" x14ac:dyDescent="0.25"/>
    <row r="395" spans="2:10" s="23" customFormat="1" x14ac:dyDescent="0.25"/>
    <row r="396" spans="2:10" s="23" customFormat="1" x14ac:dyDescent="0.25"/>
    <row r="397" spans="2:10" s="23" customFormat="1" x14ac:dyDescent="0.25"/>
    <row r="398" spans="2:10" s="23" customFormat="1" x14ac:dyDescent="0.25"/>
    <row r="399" spans="2:10" s="23" customFormat="1" x14ac:dyDescent="0.25"/>
    <row r="400" spans="2:10" s="23" customFormat="1" x14ac:dyDescent="0.25"/>
    <row r="401" s="23" customFormat="1" x14ac:dyDescent="0.25"/>
    <row r="402" s="23" customFormat="1" x14ac:dyDescent="0.25"/>
    <row r="403" s="23" customFormat="1" x14ac:dyDescent="0.25"/>
    <row r="404" s="23" customFormat="1" x14ac:dyDescent="0.25"/>
    <row r="405" s="23" customFormat="1" x14ac:dyDescent="0.25"/>
    <row r="406" s="23" customFormat="1" x14ac:dyDescent="0.25"/>
    <row r="407" s="23" customFormat="1" x14ac:dyDescent="0.25"/>
    <row r="408" s="23" customFormat="1" x14ac:dyDescent="0.25"/>
    <row r="409" s="23" customFormat="1" x14ac:dyDescent="0.25"/>
    <row r="410" s="23" customFormat="1" x14ac:dyDescent="0.25"/>
    <row r="411" s="23" customFormat="1" x14ac:dyDescent="0.25"/>
    <row r="412" s="23" customFormat="1" x14ac:dyDescent="0.25"/>
    <row r="413" s="23" customFormat="1" x14ac:dyDescent="0.25"/>
    <row r="414" s="23" customFormat="1" x14ac:dyDescent="0.25"/>
    <row r="415" s="23" customFormat="1" x14ac:dyDescent="0.25"/>
    <row r="416" s="23" customFormat="1" x14ac:dyDescent="0.25"/>
    <row r="417" s="23" customFormat="1" x14ac:dyDescent="0.25"/>
    <row r="418" s="23" customFormat="1" x14ac:dyDescent="0.25"/>
    <row r="419" s="23" customFormat="1" x14ac:dyDescent="0.25"/>
    <row r="420" s="23" customFormat="1" x14ac:dyDescent="0.25"/>
    <row r="421" s="23" customFormat="1" x14ac:dyDescent="0.25"/>
    <row r="422" s="23" customFormat="1" x14ac:dyDescent="0.25"/>
    <row r="423" s="23" customFormat="1" x14ac:dyDescent="0.25"/>
    <row r="424" s="23" customFormat="1" x14ac:dyDescent="0.25"/>
    <row r="425" s="23" customFormat="1" x14ac:dyDescent="0.25"/>
    <row r="426" s="23" customFormat="1" x14ac:dyDescent="0.25"/>
    <row r="427" s="23" customFormat="1" x14ac:dyDescent="0.25"/>
    <row r="428" s="23" customFormat="1" x14ac:dyDescent="0.25"/>
    <row r="429" s="23" customFormat="1" x14ac:dyDescent="0.25"/>
    <row r="430" s="23" customFormat="1" x14ac:dyDescent="0.25"/>
    <row r="431" s="23" customFormat="1" x14ac:dyDescent="0.25"/>
    <row r="432" s="23" customFormat="1" x14ac:dyDescent="0.25"/>
    <row r="433" s="23" customFormat="1" x14ac:dyDescent="0.25"/>
    <row r="434" s="23" customFormat="1" x14ac:dyDescent="0.25"/>
    <row r="435" s="23" customFormat="1" x14ac:dyDescent="0.25"/>
    <row r="436" s="23" customFormat="1" x14ac:dyDescent="0.25"/>
    <row r="437" s="23" customFormat="1" x14ac:dyDescent="0.25"/>
    <row r="438" s="23" customFormat="1" x14ac:dyDescent="0.25"/>
    <row r="439" s="23" customFormat="1" x14ac:dyDescent="0.25"/>
    <row r="440" s="23" customFormat="1" x14ac:dyDescent="0.25"/>
    <row r="441" s="23" customFormat="1" x14ac:dyDescent="0.25"/>
    <row r="442" s="23" customFormat="1" x14ac:dyDescent="0.25"/>
    <row r="443" s="23" customFormat="1" x14ac:dyDescent="0.25"/>
    <row r="444" s="23" customFormat="1" x14ac:dyDescent="0.25"/>
    <row r="445" s="23" customFormat="1" x14ac:dyDescent="0.25"/>
    <row r="446" s="23" customFormat="1" x14ac:dyDescent="0.25"/>
    <row r="447" s="23" customFormat="1" x14ac:dyDescent="0.25"/>
    <row r="448" s="23" customFormat="1" x14ac:dyDescent="0.25"/>
    <row r="449" s="23" customFormat="1" x14ac:dyDescent="0.25"/>
    <row r="450" s="23" customFormat="1" x14ac:dyDescent="0.25"/>
    <row r="451" s="23" customFormat="1" x14ac:dyDescent="0.25"/>
    <row r="452" s="23" customFormat="1" x14ac:dyDescent="0.25"/>
    <row r="453" s="23" customFormat="1" x14ac:dyDescent="0.25"/>
    <row r="454" s="23" customFormat="1" x14ac:dyDescent="0.25"/>
    <row r="455" s="23" customFormat="1" x14ac:dyDescent="0.25"/>
    <row r="456" s="23" customFormat="1" x14ac:dyDescent="0.25"/>
    <row r="457" s="23" customFormat="1" x14ac:dyDescent="0.25"/>
    <row r="458" s="23" customFormat="1" x14ac:dyDescent="0.25"/>
    <row r="459" s="23" customFormat="1" x14ac:dyDescent="0.25"/>
    <row r="460" s="23" customFormat="1" x14ac:dyDescent="0.25"/>
    <row r="461" s="23" customFormat="1" x14ac:dyDescent="0.25"/>
    <row r="462" s="23" customFormat="1" x14ac:dyDescent="0.25"/>
    <row r="463" s="23" customFormat="1" x14ac:dyDescent="0.25"/>
    <row r="464" s="23" customFormat="1" x14ac:dyDescent="0.25"/>
    <row r="465" s="23" customFormat="1" x14ac:dyDescent="0.25"/>
    <row r="466" s="23" customFormat="1" x14ac:dyDescent="0.25"/>
    <row r="467" s="23" customFormat="1" x14ac:dyDescent="0.25"/>
    <row r="468" s="23" customFormat="1" x14ac:dyDescent="0.25"/>
    <row r="469" s="23" customFormat="1" x14ac:dyDescent="0.25"/>
    <row r="470" s="23" customFormat="1" x14ac:dyDescent="0.25"/>
    <row r="471" s="23" customFormat="1" x14ac:dyDescent="0.25"/>
    <row r="472" s="23" customFormat="1" x14ac:dyDescent="0.25"/>
    <row r="473" s="23" customFormat="1" x14ac:dyDescent="0.25"/>
    <row r="474" s="23" customFormat="1" x14ac:dyDescent="0.25"/>
    <row r="475" s="23" customFormat="1" x14ac:dyDescent="0.25"/>
    <row r="476" s="23" customFormat="1" x14ac:dyDescent="0.25"/>
    <row r="477" s="23" customFormat="1" x14ac:dyDescent="0.25"/>
    <row r="478" s="23" customFormat="1" x14ac:dyDescent="0.25"/>
    <row r="479" s="23" customFormat="1" x14ac:dyDescent="0.25"/>
    <row r="480" s="23" customFormat="1" x14ac:dyDescent="0.25"/>
    <row r="481" s="23" customFormat="1" x14ac:dyDescent="0.25"/>
    <row r="482" s="23" customFormat="1" x14ac:dyDescent="0.25"/>
    <row r="483" s="23" customFormat="1" x14ac:dyDescent="0.25"/>
    <row r="484" s="23" customFormat="1" x14ac:dyDescent="0.25"/>
    <row r="485" s="23" customFormat="1" x14ac:dyDescent="0.25"/>
    <row r="486" s="23" customFormat="1" x14ac:dyDescent="0.25"/>
    <row r="487" s="23" customFormat="1" x14ac:dyDescent="0.25"/>
    <row r="488" s="23" customFormat="1" x14ac:dyDescent="0.25"/>
    <row r="489" s="23" customFormat="1" x14ac:dyDescent="0.25"/>
    <row r="490" s="23" customFormat="1" x14ac:dyDescent="0.25"/>
    <row r="491" s="23" customFormat="1" x14ac:dyDescent="0.25"/>
    <row r="492" s="23" customFormat="1" x14ac:dyDescent="0.25"/>
    <row r="493" s="23" customFormat="1" x14ac:dyDescent="0.25"/>
    <row r="494" s="23" customFormat="1" x14ac:dyDescent="0.25"/>
    <row r="495" s="23" customFormat="1" x14ac:dyDescent="0.25"/>
    <row r="496" s="23" customFormat="1" x14ac:dyDescent="0.25"/>
    <row r="497" s="23" customFormat="1" x14ac:dyDescent="0.25"/>
    <row r="498" s="23" customFormat="1" x14ac:dyDescent="0.25"/>
    <row r="499" s="23" customFormat="1" x14ac:dyDescent="0.25"/>
    <row r="500" s="23" customFormat="1" x14ac:dyDescent="0.25"/>
    <row r="501" s="23" customFormat="1" x14ac:dyDescent="0.25"/>
    <row r="502" s="23" customFormat="1" x14ac:dyDescent="0.25"/>
    <row r="503" s="23" customFormat="1" x14ac:dyDescent="0.25"/>
    <row r="504" s="23" customFormat="1" x14ac:dyDescent="0.25"/>
    <row r="505" s="23" customFormat="1" x14ac:dyDescent="0.25"/>
    <row r="506" s="23" customFormat="1" x14ac:dyDescent="0.25"/>
    <row r="507" s="23" customFormat="1" x14ac:dyDescent="0.25"/>
    <row r="508" s="23" customFormat="1" x14ac:dyDescent="0.25"/>
    <row r="509" s="23" customFormat="1" x14ac:dyDescent="0.25"/>
    <row r="510" s="23" customFormat="1" x14ac:dyDescent="0.25"/>
    <row r="511" s="23" customFormat="1" x14ac:dyDescent="0.25"/>
    <row r="512" s="23" customFormat="1" x14ac:dyDescent="0.25"/>
    <row r="513" s="23" customFormat="1" x14ac:dyDescent="0.25"/>
    <row r="514" s="23" customFormat="1" x14ac:dyDescent="0.25"/>
    <row r="515" s="23" customFormat="1" x14ac:dyDescent="0.25"/>
    <row r="516" s="23" customFormat="1" x14ac:dyDescent="0.25"/>
    <row r="517" s="23" customFormat="1" x14ac:dyDescent="0.25"/>
    <row r="518" s="23" customFormat="1" x14ac:dyDescent="0.25"/>
    <row r="519" s="23" customFormat="1" x14ac:dyDescent="0.25"/>
    <row r="520" s="23" customFormat="1" x14ac:dyDescent="0.25"/>
    <row r="521" s="23" customFormat="1" x14ac:dyDescent="0.25"/>
    <row r="522" s="23" customFormat="1" x14ac:dyDescent="0.25"/>
    <row r="523" s="23" customFormat="1" x14ac:dyDescent="0.25"/>
    <row r="524" s="23" customFormat="1" x14ac:dyDescent="0.25"/>
    <row r="525" s="23" customFormat="1" x14ac:dyDescent="0.25"/>
    <row r="526" s="23" customFormat="1" x14ac:dyDescent="0.25"/>
    <row r="527" s="23" customFormat="1" x14ac:dyDescent="0.25"/>
    <row r="528" s="23" customFormat="1" x14ac:dyDescent="0.25"/>
    <row r="529" s="23" customFormat="1" x14ac:dyDescent="0.25"/>
    <row r="530" s="23" customFormat="1" x14ac:dyDescent="0.25"/>
    <row r="531" s="23" customFormat="1" x14ac:dyDescent="0.25"/>
    <row r="532" s="23" customFormat="1" x14ac:dyDescent="0.25"/>
    <row r="533" s="23" customFormat="1" x14ac:dyDescent="0.25"/>
    <row r="534" s="23" customFormat="1" x14ac:dyDescent="0.25"/>
    <row r="535" s="23" customFormat="1" x14ac:dyDescent="0.25"/>
    <row r="536" s="23" customFormat="1" x14ac:dyDescent="0.25"/>
    <row r="537" s="23" customFormat="1" x14ac:dyDescent="0.25"/>
    <row r="538" s="23" customFormat="1" x14ac:dyDescent="0.25"/>
    <row r="539" s="23" customFormat="1" x14ac:dyDescent="0.25"/>
    <row r="540" s="23" customFormat="1" x14ac:dyDescent="0.25"/>
    <row r="541" s="23" customFormat="1" x14ac:dyDescent="0.25"/>
    <row r="542" s="23" customFormat="1" x14ac:dyDescent="0.25"/>
    <row r="543" s="23" customFormat="1" x14ac:dyDescent="0.25"/>
    <row r="544" s="23" customFormat="1" x14ac:dyDescent="0.25"/>
    <row r="545" s="23" customFormat="1" x14ac:dyDescent="0.25"/>
    <row r="546" s="23" customFormat="1" x14ac:dyDescent="0.25"/>
    <row r="547" s="23" customFormat="1" x14ac:dyDescent="0.25"/>
    <row r="548" s="23" customFormat="1" x14ac:dyDescent="0.25"/>
    <row r="549" s="23" customFormat="1" x14ac:dyDescent="0.25"/>
    <row r="550" s="23" customFormat="1" x14ac:dyDescent="0.25"/>
    <row r="551" s="23" customFormat="1" x14ac:dyDescent="0.25"/>
    <row r="552" s="23" customFormat="1" x14ac:dyDescent="0.25"/>
    <row r="553" s="23" customFormat="1" x14ac:dyDescent="0.25"/>
    <row r="554" s="23" customFormat="1" x14ac:dyDescent="0.25"/>
    <row r="555" s="23" customFormat="1" x14ac:dyDescent="0.25"/>
    <row r="556" s="23" customFormat="1" x14ac:dyDescent="0.25"/>
    <row r="557" s="23" customFormat="1" x14ac:dyDescent="0.25"/>
    <row r="558" s="23" customFormat="1" x14ac:dyDescent="0.25"/>
    <row r="559" s="23" customFormat="1" x14ac:dyDescent="0.25"/>
    <row r="560" s="23" customFormat="1" x14ac:dyDescent="0.25"/>
    <row r="561" s="23" customFormat="1" x14ac:dyDescent="0.25"/>
    <row r="562" s="23" customFormat="1" x14ac:dyDescent="0.25"/>
    <row r="563" s="23" customFormat="1" x14ac:dyDescent="0.25"/>
    <row r="564" s="23" customFormat="1" x14ac:dyDescent="0.25"/>
    <row r="565" s="23" customFormat="1" x14ac:dyDescent="0.25"/>
    <row r="566" s="23" customFormat="1" x14ac:dyDescent="0.25"/>
    <row r="567" s="23" customFormat="1" x14ac:dyDescent="0.25"/>
    <row r="568" s="23" customFormat="1" x14ac:dyDescent="0.25"/>
    <row r="569" s="23" customFormat="1" x14ac:dyDescent="0.25"/>
    <row r="570" s="23" customFormat="1" x14ac:dyDescent="0.25"/>
    <row r="571" s="23" customFormat="1" x14ac:dyDescent="0.25"/>
    <row r="572" s="23" customFormat="1" x14ac:dyDescent="0.25"/>
    <row r="573" s="23" customFormat="1" x14ac:dyDescent="0.25"/>
    <row r="574" s="23" customFormat="1" x14ac:dyDescent="0.25"/>
    <row r="575" s="23" customFormat="1" x14ac:dyDescent="0.25"/>
    <row r="576" s="23" customFormat="1" x14ac:dyDescent="0.25"/>
    <row r="577" s="23" customFormat="1" x14ac:dyDescent="0.25"/>
    <row r="578" s="23" customFormat="1" x14ac:dyDescent="0.25"/>
    <row r="579" s="23" customFormat="1" x14ac:dyDescent="0.25"/>
    <row r="580" s="23" customFormat="1" x14ac:dyDescent="0.25"/>
    <row r="581" s="23" customFormat="1" x14ac:dyDescent="0.25"/>
    <row r="582" s="23" customFormat="1" x14ac:dyDescent="0.25"/>
    <row r="583" s="23" customFormat="1" x14ac:dyDescent="0.25"/>
    <row r="584" s="23" customFormat="1" x14ac:dyDescent="0.25"/>
    <row r="585" s="23" customFormat="1" x14ac:dyDescent="0.25"/>
    <row r="586" s="23" customFormat="1" x14ac:dyDescent="0.25"/>
    <row r="587" s="23" customFormat="1" x14ac:dyDescent="0.25"/>
    <row r="588" s="23" customFormat="1" x14ac:dyDescent="0.25"/>
    <row r="589" s="23" customFormat="1" x14ac:dyDescent="0.25"/>
    <row r="590" s="23" customFormat="1" x14ac:dyDescent="0.25"/>
    <row r="591" s="23" customFormat="1" x14ac:dyDescent="0.25"/>
    <row r="592" s="23" customFormat="1" x14ac:dyDescent="0.25"/>
    <row r="593" s="23" customFormat="1" x14ac:dyDescent="0.25"/>
    <row r="594" s="23" customFormat="1" x14ac:dyDescent="0.25"/>
    <row r="595" s="23" customFormat="1" x14ac:dyDescent="0.25"/>
    <row r="596" s="23" customFormat="1" x14ac:dyDescent="0.25"/>
    <row r="597" s="23" customFormat="1" x14ac:dyDescent="0.25"/>
    <row r="598" s="23" customFormat="1" x14ac:dyDescent="0.25"/>
    <row r="599" s="23" customFormat="1" x14ac:dyDescent="0.25"/>
    <row r="600" s="23" customFormat="1" x14ac:dyDescent="0.25"/>
    <row r="601" s="23" customFormat="1" x14ac:dyDescent="0.25"/>
    <row r="602" s="23" customFormat="1" x14ac:dyDescent="0.25"/>
    <row r="603" s="23" customFormat="1" x14ac:dyDescent="0.25"/>
    <row r="604" s="23" customFormat="1" x14ac:dyDescent="0.25"/>
    <row r="605" s="23" customFormat="1" x14ac:dyDescent="0.25"/>
    <row r="606" s="23" customFormat="1" x14ac:dyDescent="0.25"/>
    <row r="607" s="23" customFormat="1" x14ac:dyDescent="0.25"/>
    <row r="608" s="23" customFormat="1" x14ac:dyDescent="0.25"/>
    <row r="609" s="23" customFormat="1" x14ac:dyDescent="0.25"/>
    <row r="610" s="23" customFormat="1" x14ac:dyDescent="0.25"/>
    <row r="611" s="23" customFormat="1" x14ac:dyDescent="0.25"/>
    <row r="612" s="23" customFormat="1" x14ac:dyDescent="0.25"/>
    <row r="613" s="23" customFormat="1" x14ac:dyDescent="0.25"/>
    <row r="614" s="23" customFormat="1" x14ac:dyDescent="0.25"/>
    <row r="615" s="23" customFormat="1" x14ac:dyDescent="0.25"/>
    <row r="616" s="23" customFormat="1" x14ac:dyDescent="0.25"/>
    <row r="617" s="23" customFormat="1" x14ac:dyDescent="0.25"/>
    <row r="618" s="23" customFormat="1" x14ac:dyDescent="0.25"/>
    <row r="619" s="23" customFormat="1" x14ac:dyDescent="0.25"/>
    <row r="620" s="23" customFormat="1" x14ac:dyDescent="0.25"/>
    <row r="621" s="23" customFormat="1" x14ac:dyDescent="0.25"/>
    <row r="622" s="23" customFormat="1" x14ac:dyDescent="0.25"/>
    <row r="623" s="23" customFormat="1" x14ac:dyDescent="0.25"/>
    <row r="624" s="23" customFormat="1" x14ac:dyDescent="0.25"/>
    <row r="625" s="23" customFormat="1" x14ac:dyDescent="0.25"/>
    <row r="626" s="23" customFormat="1" x14ac:dyDescent="0.25"/>
    <row r="627" s="23" customFormat="1" x14ac:dyDescent="0.25"/>
    <row r="628" s="23" customFormat="1" x14ac:dyDescent="0.25"/>
    <row r="629" s="23" customFormat="1" x14ac:dyDescent="0.25"/>
    <row r="630" s="23" customFormat="1" x14ac:dyDescent="0.25"/>
    <row r="631" s="23" customFormat="1" x14ac:dyDescent="0.25"/>
    <row r="632" s="23" customFormat="1" x14ac:dyDescent="0.25"/>
    <row r="633" s="23" customFormat="1" x14ac:dyDescent="0.25"/>
    <row r="634" s="23" customFormat="1" x14ac:dyDescent="0.25"/>
    <row r="635" s="23" customFormat="1" x14ac:dyDescent="0.25"/>
    <row r="636" s="23" customFormat="1" x14ac:dyDescent="0.25"/>
    <row r="637" s="23" customFormat="1" x14ac:dyDescent="0.25"/>
    <row r="638" s="23" customFormat="1" x14ac:dyDescent="0.25"/>
    <row r="639" s="23" customFormat="1" x14ac:dyDescent="0.25"/>
    <row r="640" s="23" customFormat="1" x14ac:dyDescent="0.25"/>
    <row r="641" s="23" customFormat="1" x14ac:dyDescent="0.25"/>
    <row r="642" s="23" customFormat="1" x14ac:dyDescent="0.25"/>
    <row r="643" s="23" customFormat="1" x14ac:dyDescent="0.25"/>
    <row r="644" s="23" customFormat="1" x14ac:dyDescent="0.25"/>
    <row r="645" s="23" customFormat="1" x14ac:dyDescent="0.25"/>
    <row r="646" s="23" customFormat="1" x14ac:dyDescent="0.25"/>
    <row r="647" s="23" customFormat="1" x14ac:dyDescent="0.25"/>
    <row r="648" s="23" customFormat="1" x14ac:dyDescent="0.25"/>
    <row r="649" s="23" customFormat="1" x14ac:dyDescent="0.25"/>
    <row r="650" s="23" customFormat="1" x14ac:dyDescent="0.25"/>
    <row r="651" s="23" customFormat="1" x14ac:dyDescent="0.25"/>
    <row r="652" s="23" customFormat="1" x14ac:dyDescent="0.25"/>
    <row r="653" s="23" customFormat="1" x14ac:dyDescent="0.25"/>
    <row r="654" s="23" customFormat="1" x14ac:dyDescent="0.25"/>
    <row r="655" s="23" customFormat="1" x14ac:dyDescent="0.25"/>
    <row r="656" s="23" customFormat="1" x14ac:dyDescent="0.25"/>
    <row r="657" s="23" customFormat="1" x14ac:dyDescent="0.25"/>
    <row r="658" s="23" customFormat="1" x14ac:dyDescent="0.25"/>
    <row r="659" s="23" customFormat="1" x14ac:dyDescent="0.25"/>
    <row r="660" s="23" customFormat="1" x14ac:dyDescent="0.25"/>
    <row r="661" s="23" customFormat="1" x14ac:dyDescent="0.25"/>
    <row r="662" s="23" customFormat="1" x14ac:dyDescent="0.25"/>
    <row r="663" s="23" customFormat="1" x14ac:dyDescent="0.25"/>
    <row r="664" s="23" customFormat="1" x14ac:dyDescent="0.25"/>
    <row r="665" s="23" customFormat="1" x14ac:dyDescent="0.25"/>
    <row r="666" s="23" customFormat="1" x14ac:dyDescent="0.25"/>
    <row r="667" s="23" customFormat="1" x14ac:dyDescent="0.25"/>
    <row r="668" s="23" customFormat="1" x14ac:dyDescent="0.25"/>
    <row r="669" s="23" customFormat="1" x14ac:dyDescent="0.25"/>
    <row r="670" s="23" customFormat="1" x14ac:dyDescent="0.25"/>
    <row r="671" s="23" customFormat="1" x14ac:dyDescent="0.25"/>
    <row r="672" s="23" customFormat="1" x14ac:dyDescent="0.25"/>
    <row r="673" s="23" customFormat="1" x14ac:dyDescent="0.25"/>
    <row r="674" s="23" customFormat="1" x14ac:dyDescent="0.25"/>
    <row r="675" s="23" customFormat="1" x14ac:dyDescent="0.25"/>
    <row r="676" s="23" customFormat="1" x14ac:dyDescent="0.25"/>
    <row r="677" s="23" customFormat="1" x14ac:dyDescent="0.25"/>
    <row r="678" s="23" customFormat="1" x14ac:dyDescent="0.25"/>
    <row r="679" s="23" customFormat="1" x14ac:dyDescent="0.25"/>
    <row r="680" s="23" customFormat="1" x14ac:dyDescent="0.25"/>
    <row r="681" s="23" customFormat="1" x14ac:dyDescent="0.25"/>
    <row r="682" s="23" customFormat="1" x14ac:dyDescent="0.25"/>
    <row r="683" s="23" customFormat="1" x14ac:dyDescent="0.25"/>
    <row r="684" s="23" customFormat="1" x14ac:dyDescent="0.25"/>
    <row r="685" s="23" customFormat="1" x14ac:dyDescent="0.25"/>
    <row r="686" s="23" customFormat="1" x14ac:dyDescent="0.25"/>
    <row r="687" s="23" customFormat="1" x14ac:dyDescent="0.25"/>
    <row r="688" s="23" customFormat="1" x14ac:dyDescent="0.25"/>
    <row r="689" s="23" customFormat="1" x14ac:dyDescent="0.25"/>
    <row r="690" s="23" customFormat="1" x14ac:dyDescent="0.25"/>
    <row r="691" s="23" customFormat="1" x14ac:dyDescent="0.25"/>
    <row r="692" s="23" customFormat="1" x14ac:dyDescent="0.25"/>
    <row r="693" s="23" customFormat="1" x14ac:dyDescent="0.25"/>
    <row r="694" s="23" customFormat="1" x14ac:dyDescent="0.25"/>
    <row r="695" s="23" customFormat="1" x14ac:dyDescent="0.25"/>
    <row r="696" s="23" customFormat="1" x14ac:dyDescent="0.25"/>
    <row r="697" s="23" customFormat="1" x14ac:dyDescent="0.25"/>
    <row r="698" s="23" customFormat="1" x14ac:dyDescent="0.25"/>
    <row r="699" s="23" customFormat="1" x14ac:dyDescent="0.25"/>
    <row r="700" s="23" customFormat="1" x14ac:dyDescent="0.25"/>
    <row r="701" s="23" customFormat="1" x14ac:dyDescent="0.25"/>
    <row r="702" s="23" customFormat="1" x14ac:dyDescent="0.25"/>
    <row r="703" s="23" customFormat="1" x14ac:dyDescent="0.25"/>
    <row r="704" s="23" customFormat="1" x14ac:dyDescent="0.25"/>
    <row r="705" s="23" customFormat="1" x14ac:dyDescent="0.25"/>
    <row r="706" s="23" customFormat="1" x14ac:dyDescent="0.25"/>
    <row r="707" s="23" customFormat="1" x14ac:dyDescent="0.25"/>
    <row r="708" s="23" customFormat="1" x14ac:dyDescent="0.25"/>
    <row r="709" s="23" customFormat="1" x14ac:dyDescent="0.25"/>
    <row r="710" s="23" customFormat="1" x14ac:dyDescent="0.25"/>
    <row r="711" s="23" customFormat="1" x14ac:dyDescent="0.25"/>
    <row r="712" s="23" customFormat="1" x14ac:dyDescent="0.25"/>
    <row r="713" s="23" customFormat="1" x14ac:dyDescent="0.25"/>
    <row r="714" s="23" customFormat="1" x14ac:dyDescent="0.25"/>
    <row r="715" s="23" customFormat="1" x14ac:dyDescent="0.25"/>
    <row r="716" s="23" customFormat="1" x14ac:dyDescent="0.25"/>
    <row r="717" s="23" customFormat="1" x14ac:dyDescent="0.25"/>
    <row r="718" s="23" customFormat="1" x14ac:dyDescent="0.25"/>
    <row r="719" s="23" customFormat="1" x14ac:dyDescent="0.25"/>
    <row r="720" s="23" customFormat="1" x14ac:dyDescent="0.25"/>
    <row r="721" s="23" customFormat="1" x14ac:dyDescent="0.25"/>
    <row r="722" s="23" customFormat="1" x14ac:dyDescent="0.25"/>
    <row r="723" s="23" customFormat="1" x14ac:dyDescent="0.25"/>
    <row r="724" s="23" customFormat="1" x14ac:dyDescent="0.25"/>
    <row r="725" s="23" customFormat="1" x14ac:dyDescent="0.25"/>
    <row r="726" s="23" customFormat="1" x14ac:dyDescent="0.25"/>
    <row r="727" s="23" customFormat="1" x14ac:dyDescent="0.25"/>
    <row r="728" s="23" customFormat="1" x14ac:dyDescent="0.25"/>
    <row r="729" s="23" customFormat="1" x14ac:dyDescent="0.25"/>
    <row r="730" s="23" customFormat="1" x14ac:dyDescent="0.25"/>
    <row r="731" s="23" customFormat="1" x14ac:dyDescent="0.25"/>
    <row r="732" s="23" customFormat="1" x14ac:dyDescent="0.25"/>
    <row r="733" s="23" customFormat="1" x14ac:dyDescent="0.25"/>
    <row r="734" s="23" customFormat="1" x14ac:dyDescent="0.25"/>
    <row r="735" s="23" customFormat="1" x14ac:dyDescent="0.25"/>
    <row r="736" s="23" customFormat="1" x14ac:dyDescent="0.25"/>
    <row r="737" s="23" customFormat="1" x14ac:dyDescent="0.25"/>
    <row r="738" s="23" customFormat="1" x14ac:dyDescent="0.25"/>
    <row r="739" s="23" customFormat="1" x14ac:dyDescent="0.25"/>
    <row r="740" s="23" customFormat="1" x14ac:dyDescent="0.25"/>
    <row r="741" s="23" customFormat="1" x14ac:dyDescent="0.25"/>
    <row r="742" s="23" customFormat="1" x14ac:dyDescent="0.25"/>
    <row r="743" s="23" customFormat="1" x14ac:dyDescent="0.25"/>
    <row r="744" s="23" customFormat="1" x14ac:dyDescent="0.25"/>
    <row r="745" s="23" customFormat="1" x14ac:dyDescent="0.25"/>
    <row r="746" s="23" customFormat="1" x14ac:dyDescent="0.25"/>
    <row r="747" s="23" customFormat="1" x14ac:dyDescent="0.25"/>
    <row r="748" s="23" customFormat="1" x14ac:dyDescent="0.25"/>
    <row r="749" s="23" customFormat="1" x14ac:dyDescent="0.25"/>
    <row r="750" s="23" customFormat="1" x14ac:dyDescent="0.25"/>
    <row r="751" s="23" customFormat="1" x14ac:dyDescent="0.25"/>
    <row r="752" s="23" customFormat="1" x14ac:dyDescent="0.25"/>
    <row r="753" s="23" customFormat="1" x14ac:dyDescent="0.25"/>
    <row r="754" s="23" customFormat="1" x14ac:dyDescent="0.25"/>
    <row r="755" s="23" customFormat="1" x14ac:dyDescent="0.25"/>
    <row r="756" s="23" customFormat="1" x14ac:dyDescent="0.25"/>
    <row r="757" s="23" customFormat="1" x14ac:dyDescent="0.25"/>
    <row r="758" s="23" customFormat="1" x14ac:dyDescent="0.25"/>
    <row r="759" s="23" customFormat="1" x14ac:dyDescent="0.25"/>
    <row r="760" s="23" customFormat="1" x14ac:dyDescent="0.25"/>
    <row r="761" s="23" customFormat="1" x14ac:dyDescent="0.25"/>
    <row r="762" s="23" customFormat="1" x14ac:dyDescent="0.25"/>
    <row r="763" s="23" customFormat="1" x14ac:dyDescent="0.25"/>
    <row r="764" s="23" customFormat="1" x14ac:dyDescent="0.25"/>
    <row r="765" s="23" customFormat="1" x14ac:dyDescent="0.25"/>
    <row r="766" s="23" customFormat="1" x14ac:dyDescent="0.25"/>
    <row r="767" s="23" customFormat="1" x14ac:dyDescent="0.25"/>
    <row r="768" s="23" customFormat="1" x14ac:dyDescent="0.25"/>
    <row r="769" s="23" customFormat="1" x14ac:dyDescent="0.25"/>
    <row r="770" s="23" customFormat="1" x14ac:dyDescent="0.25"/>
    <row r="771" s="23" customFormat="1" x14ac:dyDescent="0.25"/>
    <row r="772" s="23" customFormat="1" x14ac:dyDescent="0.25"/>
    <row r="773" s="23" customFormat="1" x14ac:dyDescent="0.25"/>
    <row r="774" s="23" customFormat="1" x14ac:dyDescent="0.25"/>
    <row r="775" s="23" customFormat="1" x14ac:dyDescent="0.25"/>
    <row r="776" s="23" customFormat="1" x14ac:dyDescent="0.25"/>
    <row r="777" s="23" customFormat="1" x14ac:dyDescent="0.25"/>
    <row r="778" s="23" customFormat="1" x14ac:dyDescent="0.25"/>
    <row r="779" s="23" customFormat="1" x14ac:dyDescent="0.25"/>
    <row r="780" s="23" customFormat="1" x14ac:dyDescent="0.25"/>
    <row r="781" s="23" customFormat="1" x14ac:dyDescent="0.25"/>
    <row r="782" s="23" customFormat="1" x14ac:dyDescent="0.25"/>
    <row r="783" s="23" customFormat="1" x14ac:dyDescent="0.25"/>
    <row r="784" s="23" customFormat="1" x14ac:dyDescent="0.25"/>
    <row r="785" s="23" customFormat="1" x14ac:dyDescent="0.25"/>
    <row r="786" s="23" customFormat="1" x14ac:dyDescent="0.25"/>
    <row r="787" s="23" customFormat="1" x14ac:dyDescent="0.25"/>
    <row r="788" s="23" customFormat="1" x14ac:dyDescent="0.25"/>
    <row r="789" s="23" customFormat="1" x14ac:dyDescent="0.25"/>
    <row r="790" s="23" customFormat="1" x14ac:dyDescent="0.25"/>
    <row r="791" s="23" customFormat="1" x14ac:dyDescent="0.25"/>
    <row r="792" s="23" customFormat="1" x14ac:dyDescent="0.25"/>
    <row r="793" s="23" customFormat="1" x14ac:dyDescent="0.25"/>
    <row r="794" s="23" customFormat="1" x14ac:dyDescent="0.25"/>
    <row r="795" s="23" customFormat="1" x14ac:dyDescent="0.25"/>
    <row r="796" s="23" customFormat="1" x14ac:dyDescent="0.25"/>
    <row r="797" s="23" customFormat="1" x14ac:dyDescent="0.25"/>
    <row r="798" s="23" customFormat="1" x14ac:dyDescent="0.25"/>
    <row r="799" s="23" customFormat="1" x14ac:dyDescent="0.25"/>
    <row r="800" s="23" customFormat="1" x14ac:dyDescent="0.25"/>
    <row r="801" s="23" customFormat="1" x14ac:dyDescent="0.25"/>
    <row r="802" s="23" customFormat="1" x14ac:dyDescent="0.25"/>
    <row r="803" s="23" customFormat="1" x14ac:dyDescent="0.25"/>
    <row r="804" s="23" customFormat="1" x14ac:dyDescent="0.25"/>
    <row r="805" s="23" customFormat="1" x14ac:dyDescent="0.25"/>
    <row r="806" s="23" customFormat="1" x14ac:dyDescent="0.25"/>
    <row r="807" s="23" customFormat="1" x14ac:dyDescent="0.25"/>
    <row r="808" s="23" customFormat="1" x14ac:dyDescent="0.25"/>
    <row r="809" s="23" customFormat="1" x14ac:dyDescent="0.25"/>
    <row r="810" s="23" customFormat="1" x14ac:dyDescent="0.25"/>
    <row r="811" s="23" customFormat="1" x14ac:dyDescent="0.25"/>
    <row r="812" s="23" customFormat="1" x14ac:dyDescent="0.25"/>
    <row r="813" s="23" customFormat="1" x14ac:dyDescent="0.25"/>
    <row r="814" s="23" customFormat="1" x14ac:dyDescent="0.25"/>
    <row r="815" s="23" customFormat="1" x14ac:dyDescent="0.25"/>
    <row r="816" s="23" customFormat="1" x14ac:dyDescent="0.25"/>
    <row r="817" s="23" customFormat="1" x14ac:dyDescent="0.25"/>
    <row r="818" s="23" customFormat="1" x14ac:dyDescent="0.25"/>
    <row r="819" s="23" customFormat="1" x14ac:dyDescent="0.25"/>
    <row r="820" s="23" customFormat="1" x14ac:dyDescent="0.25"/>
    <row r="821" s="23" customFormat="1" x14ac:dyDescent="0.25"/>
    <row r="822" s="23" customFormat="1" x14ac:dyDescent="0.25"/>
    <row r="823" s="23" customFormat="1" x14ac:dyDescent="0.25"/>
    <row r="824" s="23" customFormat="1" x14ac:dyDescent="0.25"/>
    <row r="825" s="23" customFormat="1" x14ac:dyDescent="0.25"/>
    <row r="826" s="23" customFormat="1" x14ac:dyDescent="0.25"/>
    <row r="827" s="23" customFormat="1" x14ac:dyDescent="0.25"/>
    <row r="828" s="23" customFormat="1" x14ac:dyDescent="0.25"/>
    <row r="829" s="23" customFormat="1" x14ac:dyDescent="0.25"/>
    <row r="830" s="23" customFormat="1" x14ac:dyDescent="0.25"/>
    <row r="831" s="23" customFormat="1" x14ac:dyDescent="0.25"/>
    <row r="832" s="23" customFormat="1" x14ac:dyDescent="0.25"/>
    <row r="833" s="23" customFormat="1" x14ac:dyDescent="0.25"/>
    <row r="834" s="23" customFormat="1" x14ac:dyDescent="0.25"/>
    <row r="835" s="23" customFormat="1" x14ac:dyDescent="0.25"/>
    <row r="836" s="23" customFormat="1" x14ac:dyDescent="0.25"/>
    <row r="837" s="23" customFormat="1" x14ac:dyDescent="0.25"/>
    <row r="838" s="23" customFormat="1" x14ac:dyDescent="0.25"/>
    <row r="839" s="23" customFormat="1" x14ac:dyDescent="0.25"/>
    <row r="840" s="23" customFormat="1" x14ac:dyDescent="0.25"/>
    <row r="841" s="23" customFormat="1" x14ac:dyDescent="0.25"/>
    <row r="842" s="23" customFormat="1" x14ac:dyDescent="0.25"/>
    <row r="843" s="23" customFormat="1" x14ac:dyDescent="0.25"/>
    <row r="844" s="23" customFormat="1" x14ac:dyDescent="0.25"/>
    <row r="845" s="23" customFormat="1" x14ac:dyDescent="0.25"/>
    <row r="846" s="23" customFormat="1" x14ac:dyDescent="0.25"/>
    <row r="847" s="23" customFormat="1" x14ac:dyDescent="0.25"/>
    <row r="848" s="23" customFormat="1" x14ac:dyDescent="0.25"/>
    <row r="849" s="23" customFormat="1" x14ac:dyDescent="0.25"/>
    <row r="850" s="23" customFormat="1" x14ac:dyDescent="0.25"/>
    <row r="851" s="23" customFormat="1" x14ac:dyDescent="0.25"/>
    <row r="852" s="23" customFormat="1" x14ac:dyDescent="0.25"/>
    <row r="853" s="23" customFormat="1" x14ac:dyDescent="0.25"/>
    <row r="854" s="23" customFormat="1" x14ac:dyDescent="0.25"/>
    <row r="855" s="23" customFormat="1" x14ac:dyDescent="0.25"/>
    <row r="856" s="23" customFormat="1" x14ac:dyDescent="0.25"/>
    <row r="857" s="23" customFormat="1" x14ac:dyDescent="0.25"/>
    <row r="858" s="23" customFormat="1" x14ac:dyDescent="0.25"/>
    <row r="859" s="23" customFormat="1" x14ac:dyDescent="0.25"/>
    <row r="860" s="23" customFormat="1" x14ac:dyDescent="0.25"/>
    <row r="861" s="23" customFormat="1" x14ac:dyDescent="0.25"/>
    <row r="862" s="23" customFormat="1" x14ac:dyDescent="0.25"/>
    <row r="863" s="23" customFormat="1" x14ac:dyDescent="0.25"/>
    <row r="864" s="23" customFormat="1" x14ac:dyDescent="0.25"/>
    <row r="865" s="23" customFormat="1" x14ac:dyDescent="0.25"/>
    <row r="866" s="23" customFormat="1" x14ac:dyDescent="0.25"/>
    <row r="867" s="23" customFormat="1" x14ac:dyDescent="0.25"/>
    <row r="868" s="23" customFormat="1" x14ac:dyDescent="0.25"/>
    <row r="869" s="23" customFormat="1" x14ac:dyDescent="0.25"/>
    <row r="870" s="23" customFormat="1" x14ac:dyDescent="0.25"/>
    <row r="871" s="23" customFormat="1" x14ac:dyDescent="0.25"/>
    <row r="872" s="23" customFormat="1" x14ac:dyDescent="0.25"/>
    <row r="873" s="23" customFormat="1" x14ac:dyDescent="0.25"/>
    <row r="874" s="23" customFormat="1" x14ac:dyDescent="0.25"/>
    <row r="875" s="23" customFormat="1" x14ac:dyDescent="0.25"/>
    <row r="876" s="23" customFormat="1" x14ac:dyDescent="0.25"/>
    <row r="877" s="23" customFormat="1" x14ac:dyDescent="0.25"/>
    <row r="878" s="23" customFormat="1" x14ac:dyDescent="0.25"/>
    <row r="879" s="23" customFormat="1" x14ac:dyDescent="0.25"/>
    <row r="880" s="23" customFormat="1" x14ac:dyDescent="0.25"/>
    <row r="881" s="23" customFormat="1" x14ac:dyDescent="0.25"/>
    <row r="882" s="23" customFormat="1" x14ac:dyDescent="0.25"/>
    <row r="883" s="23" customFormat="1" x14ac:dyDescent="0.25"/>
    <row r="884" s="23" customFormat="1" x14ac:dyDescent="0.25"/>
    <row r="885" s="23" customFormat="1" x14ac:dyDescent="0.25"/>
    <row r="886" s="23" customFormat="1" x14ac:dyDescent="0.25"/>
    <row r="887" s="23" customFormat="1" x14ac:dyDescent="0.25"/>
    <row r="888" s="23" customFormat="1" x14ac:dyDescent="0.25"/>
    <row r="889" s="23" customFormat="1" x14ac:dyDescent="0.25"/>
    <row r="890" s="23" customFormat="1" x14ac:dyDescent="0.25"/>
    <row r="891" s="23" customFormat="1" x14ac:dyDescent="0.25"/>
    <row r="892" s="23" customFormat="1" x14ac:dyDescent="0.25"/>
    <row r="893" s="23" customFormat="1" x14ac:dyDescent="0.25"/>
    <row r="894" s="23" customFormat="1" x14ac:dyDescent="0.25"/>
    <row r="895" s="23" customFormat="1" x14ac:dyDescent="0.25"/>
    <row r="896" s="23" customFormat="1" x14ac:dyDescent="0.25"/>
    <row r="897" s="23" customFormat="1" x14ac:dyDescent="0.25"/>
    <row r="898" s="23" customFormat="1" x14ac:dyDescent="0.25"/>
    <row r="899" s="23" customFormat="1" x14ac:dyDescent="0.25"/>
    <row r="900" s="23" customFormat="1" x14ac:dyDescent="0.25"/>
    <row r="901" s="23" customFormat="1" x14ac:dyDescent="0.25"/>
    <row r="902" s="23" customFormat="1" x14ac:dyDescent="0.25"/>
    <row r="903" s="23" customFormat="1" x14ac:dyDescent="0.25"/>
    <row r="904" s="23" customFormat="1" x14ac:dyDescent="0.25"/>
    <row r="905" s="23" customFormat="1" x14ac:dyDescent="0.25"/>
    <row r="906" s="23" customFormat="1" x14ac:dyDescent="0.25"/>
    <row r="907" s="23" customFormat="1" x14ac:dyDescent="0.25"/>
    <row r="908" s="23" customFormat="1" x14ac:dyDescent="0.25"/>
    <row r="909" s="23" customFormat="1" x14ac:dyDescent="0.25"/>
    <row r="910" s="23" customFormat="1" x14ac:dyDescent="0.25"/>
    <row r="911" s="23" customFormat="1" x14ac:dyDescent="0.25"/>
    <row r="912" s="23" customFormat="1" x14ac:dyDescent="0.25"/>
    <row r="913" s="23" customFormat="1" x14ac:dyDescent="0.25"/>
    <row r="914" s="23" customFormat="1" x14ac:dyDescent="0.25"/>
    <row r="915" s="23" customFormat="1" x14ac:dyDescent="0.25"/>
    <row r="916" s="23" customFormat="1" x14ac:dyDescent="0.25"/>
    <row r="917" s="23" customFormat="1" x14ac:dyDescent="0.25"/>
    <row r="918" s="23" customFormat="1" x14ac:dyDescent="0.25"/>
    <row r="919" s="23" customFormat="1" x14ac:dyDescent="0.25"/>
    <row r="920" s="23" customFormat="1" x14ac:dyDescent="0.25"/>
    <row r="921" s="23" customFormat="1" x14ac:dyDescent="0.25"/>
    <row r="922" s="23" customFormat="1" x14ac:dyDescent="0.25"/>
    <row r="923" s="23" customFormat="1" x14ac:dyDescent="0.25"/>
    <row r="924" s="23" customFormat="1" x14ac:dyDescent="0.25"/>
    <row r="925" s="23" customFormat="1" x14ac:dyDescent="0.25"/>
    <row r="926" s="23" customFormat="1" x14ac:dyDescent="0.25"/>
    <row r="927" s="23" customFormat="1" x14ac:dyDescent="0.25"/>
    <row r="928" s="23" customFormat="1" x14ac:dyDescent="0.25"/>
    <row r="929" s="23" customFormat="1" x14ac:dyDescent="0.25"/>
    <row r="930" s="23" customFormat="1" x14ac:dyDescent="0.25"/>
    <row r="931" s="23" customFormat="1" x14ac:dyDescent="0.25"/>
    <row r="932" s="23" customFormat="1" x14ac:dyDescent="0.25"/>
    <row r="933" s="23" customFormat="1" x14ac:dyDescent="0.25"/>
    <row r="934" s="23" customFormat="1" x14ac:dyDescent="0.25"/>
    <row r="935" s="23" customFormat="1" x14ac:dyDescent="0.25"/>
    <row r="936" s="23" customFormat="1" x14ac:dyDescent="0.25"/>
    <row r="937" s="23" customFormat="1" x14ac:dyDescent="0.25"/>
    <row r="938" s="23" customFormat="1" x14ac:dyDescent="0.25"/>
    <row r="939" s="23" customFormat="1" x14ac:dyDescent="0.25"/>
    <row r="940" s="23" customFormat="1" x14ac:dyDescent="0.25"/>
    <row r="941" s="23" customFormat="1" x14ac:dyDescent="0.25"/>
    <row r="942" s="23" customFormat="1" x14ac:dyDescent="0.25"/>
    <row r="943" s="23" customFormat="1" x14ac:dyDescent="0.25"/>
    <row r="944" s="23" customFormat="1" x14ac:dyDescent="0.25"/>
    <row r="945" s="23" customFormat="1" x14ac:dyDescent="0.25"/>
    <row r="946" s="23" customFormat="1" x14ac:dyDescent="0.25"/>
    <row r="947" s="23" customFormat="1" x14ac:dyDescent="0.25"/>
    <row r="948" s="23" customFormat="1" x14ac:dyDescent="0.25"/>
    <row r="949" s="23" customFormat="1" x14ac:dyDescent="0.25"/>
    <row r="950" s="23" customFormat="1" x14ac:dyDescent="0.25"/>
    <row r="951" s="23" customFormat="1" x14ac:dyDescent="0.25"/>
    <row r="952" s="23" customFormat="1" x14ac:dyDescent="0.25"/>
    <row r="953" s="23" customFormat="1" x14ac:dyDescent="0.25"/>
    <row r="954" s="23" customFormat="1" x14ac:dyDescent="0.25"/>
    <row r="955" s="23" customFormat="1" x14ac:dyDescent="0.25"/>
    <row r="956" s="23" customFormat="1" x14ac:dyDescent="0.25"/>
    <row r="957" s="23" customFormat="1" x14ac:dyDescent="0.25"/>
    <row r="958" s="23" customFormat="1" x14ac:dyDescent="0.25"/>
    <row r="959" s="23" customFormat="1" x14ac:dyDescent="0.25"/>
    <row r="960" s="23" customFormat="1" x14ac:dyDescent="0.25"/>
    <row r="961" s="23" customFormat="1" x14ac:dyDescent="0.25"/>
    <row r="962" s="23" customFormat="1" x14ac:dyDescent="0.25"/>
    <row r="963" s="23" customFormat="1" x14ac:dyDescent="0.25"/>
    <row r="964" s="23" customFormat="1" x14ac:dyDescent="0.25"/>
    <row r="965" s="23" customFormat="1" x14ac:dyDescent="0.25"/>
    <row r="966" s="23" customFormat="1" x14ac:dyDescent="0.25"/>
    <row r="967" s="23" customFormat="1" x14ac:dyDescent="0.25"/>
    <row r="968" s="23" customFormat="1" x14ac:dyDescent="0.25"/>
    <row r="969" s="23" customFormat="1" x14ac:dyDescent="0.25"/>
    <row r="970" s="23" customFormat="1" x14ac:dyDescent="0.25"/>
    <row r="971" s="23" customFormat="1" x14ac:dyDescent="0.25"/>
    <row r="972" s="23" customFormat="1" x14ac:dyDescent="0.25"/>
    <row r="973" s="23" customFormat="1" x14ac:dyDescent="0.25"/>
    <row r="974" s="23" customFormat="1" x14ac:dyDescent="0.25"/>
    <row r="975" s="23" customFormat="1" x14ac:dyDescent="0.25"/>
    <row r="976" s="23" customFormat="1" x14ac:dyDescent="0.25"/>
    <row r="977" s="23" customFormat="1" x14ac:dyDescent="0.25"/>
    <row r="978" s="23" customFormat="1" x14ac:dyDescent="0.25"/>
    <row r="979" s="23" customFormat="1" x14ac:dyDescent="0.25"/>
    <row r="980" s="23" customFormat="1" x14ac:dyDescent="0.25"/>
    <row r="981" s="23" customFormat="1" x14ac:dyDescent="0.25"/>
    <row r="982" s="23" customFormat="1" x14ac:dyDescent="0.25"/>
    <row r="983" s="23" customFormat="1" x14ac:dyDescent="0.25"/>
    <row r="984" s="23" customFormat="1" x14ac:dyDescent="0.25"/>
    <row r="985" s="23" customFormat="1" x14ac:dyDescent="0.25"/>
    <row r="986" s="23" customFormat="1" x14ac:dyDescent="0.25"/>
    <row r="987" s="23" customFormat="1" x14ac:dyDescent="0.25"/>
    <row r="988" s="23" customFormat="1" x14ac:dyDescent="0.25"/>
    <row r="989" s="23" customFormat="1" x14ac:dyDescent="0.25"/>
    <row r="990" s="23" customFormat="1" x14ac:dyDescent="0.25"/>
    <row r="991" s="23" customFormat="1" x14ac:dyDescent="0.25"/>
    <row r="992" s="23" customFormat="1" x14ac:dyDescent="0.25"/>
    <row r="993" s="23" customFormat="1" x14ac:dyDescent="0.25"/>
    <row r="994" s="23" customFormat="1" x14ac:dyDescent="0.25"/>
    <row r="995" s="23" customFormat="1" x14ac:dyDescent="0.25"/>
    <row r="996" s="23" customFormat="1" x14ac:dyDescent="0.25"/>
    <row r="997" s="23" customFormat="1" x14ac:dyDescent="0.25"/>
    <row r="998" s="23" customFormat="1" x14ac:dyDescent="0.25"/>
    <row r="999" s="23" customFormat="1" x14ac:dyDescent="0.25"/>
    <row r="1000" s="23" customFormat="1" x14ac:dyDescent="0.25"/>
    <row r="1001" s="23" customFormat="1" x14ac:dyDescent="0.25"/>
    <row r="1002" s="23" customFormat="1" x14ac:dyDescent="0.25"/>
    <row r="1003" s="23" customFormat="1" x14ac:dyDescent="0.25"/>
    <row r="1004" s="23" customFormat="1" x14ac:dyDescent="0.25"/>
    <row r="1005" s="23" customFormat="1" x14ac:dyDescent="0.25"/>
    <row r="1006" s="23" customFormat="1" x14ac:dyDescent="0.25"/>
    <row r="1007" s="23" customFormat="1" x14ac:dyDescent="0.25"/>
    <row r="1008" s="23" customFormat="1" x14ac:dyDescent="0.25"/>
    <row r="1009" s="23" customFormat="1" x14ac:dyDescent="0.25"/>
    <row r="1010" s="23" customFormat="1" x14ac:dyDescent="0.25"/>
    <row r="1011" s="23" customFormat="1" x14ac:dyDescent="0.25"/>
    <row r="1012" s="23" customFormat="1" x14ac:dyDescent="0.25"/>
    <row r="1013" s="23" customFormat="1" x14ac:dyDescent="0.25"/>
  </sheetData>
  <sheetProtection algorithmName="SHA-512" hashValue="xAc98YlFGk2mjQ4M12PMYl4ltXZrk2NqItOskMCkHim4qiW6qcrJCK/nmzplMeIXf+0MZXzVfrczdMsEP02/RQ==" saltValue="SrsOysg33n7ojWames0sVQ==" spinCount="100000" sheet="1" selectLockedCells="1"/>
  <mergeCells count="300">
    <mergeCell ref="B373:E373"/>
    <mergeCell ref="D374:E374"/>
    <mergeCell ref="B375:H375"/>
    <mergeCell ref="B383:C383"/>
    <mergeCell ref="D383:G383"/>
    <mergeCell ref="B385:E385"/>
    <mergeCell ref="D386:E386"/>
    <mergeCell ref="B387:H387"/>
    <mergeCell ref="B361:E361"/>
    <mergeCell ref="D362:E362"/>
    <mergeCell ref="B363:H363"/>
    <mergeCell ref="B365:E365"/>
    <mergeCell ref="D366:E366"/>
    <mergeCell ref="B367:H367"/>
    <mergeCell ref="B369:E369"/>
    <mergeCell ref="D370:E370"/>
    <mergeCell ref="B371:H371"/>
    <mergeCell ref="B243:H243"/>
    <mergeCell ref="B245:E245"/>
    <mergeCell ref="D246:E246"/>
    <mergeCell ref="B247:H247"/>
    <mergeCell ref="B249:E249"/>
    <mergeCell ref="D250:E250"/>
    <mergeCell ref="B251:H251"/>
    <mergeCell ref="B281:E281"/>
    <mergeCell ref="D282:E282"/>
    <mergeCell ref="B231:H231"/>
    <mergeCell ref="B233:E233"/>
    <mergeCell ref="D234:E234"/>
    <mergeCell ref="B235:H235"/>
    <mergeCell ref="B237:E237"/>
    <mergeCell ref="D238:E238"/>
    <mergeCell ref="B239:H239"/>
    <mergeCell ref="B241:E241"/>
    <mergeCell ref="D242:E242"/>
    <mergeCell ref="B204:H204"/>
    <mergeCell ref="B221:E221"/>
    <mergeCell ref="D222:E222"/>
    <mergeCell ref="B223:H223"/>
    <mergeCell ref="B225:E225"/>
    <mergeCell ref="D226:E226"/>
    <mergeCell ref="B227:H227"/>
    <mergeCell ref="B229:E229"/>
    <mergeCell ref="D230:E230"/>
    <mergeCell ref="B192:H192"/>
    <mergeCell ref="B194:E194"/>
    <mergeCell ref="D195:E195"/>
    <mergeCell ref="B196:H196"/>
    <mergeCell ref="B198:E198"/>
    <mergeCell ref="D199:E199"/>
    <mergeCell ref="B200:H200"/>
    <mergeCell ref="B202:E202"/>
    <mergeCell ref="D203:E203"/>
    <mergeCell ref="B180:H180"/>
    <mergeCell ref="B182:E182"/>
    <mergeCell ref="D183:E183"/>
    <mergeCell ref="B184:H184"/>
    <mergeCell ref="B186:E186"/>
    <mergeCell ref="D187:E187"/>
    <mergeCell ref="B188:H188"/>
    <mergeCell ref="B190:E190"/>
    <mergeCell ref="D191:E191"/>
    <mergeCell ref="B168:H168"/>
    <mergeCell ref="B170:E170"/>
    <mergeCell ref="D171:E171"/>
    <mergeCell ref="B172:H172"/>
    <mergeCell ref="B174:E174"/>
    <mergeCell ref="D175:E175"/>
    <mergeCell ref="B176:H176"/>
    <mergeCell ref="B178:E178"/>
    <mergeCell ref="D179:E179"/>
    <mergeCell ref="B156:H156"/>
    <mergeCell ref="B158:E158"/>
    <mergeCell ref="D159:E159"/>
    <mergeCell ref="B160:H160"/>
    <mergeCell ref="B162:E162"/>
    <mergeCell ref="D163:E163"/>
    <mergeCell ref="B164:H164"/>
    <mergeCell ref="B166:E166"/>
    <mergeCell ref="D167:E167"/>
    <mergeCell ref="B78:E78"/>
    <mergeCell ref="D79:E79"/>
    <mergeCell ref="B80:H80"/>
    <mergeCell ref="B142:E142"/>
    <mergeCell ref="D143:E143"/>
    <mergeCell ref="B144:H144"/>
    <mergeCell ref="B146:E146"/>
    <mergeCell ref="D147:E147"/>
    <mergeCell ref="B148:H148"/>
    <mergeCell ref="B379:E379"/>
    <mergeCell ref="D380:E380"/>
    <mergeCell ref="B381:H381"/>
    <mergeCell ref="B335:H335"/>
    <mergeCell ref="B337:E337"/>
    <mergeCell ref="D338:E338"/>
    <mergeCell ref="B339:H339"/>
    <mergeCell ref="B341:E341"/>
    <mergeCell ref="D342:E342"/>
    <mergeCell ref="B343:H343"/>
    <mergeCell ref="B377:C377"/>
    <mergeCell ref="D377:G377"/>
    <mergeCell ref="B345:E345"/>
    <mergeCell ref="D346:E346"/>
    <mergeCell ref="B347:H347"/>
    <mergeCell ref="B349:E349"/>
    <mergeCell ref="D350:E350"/>
    <mergeCell ref="B351:H351"/>
    <mergeCell ref="B353:E353"/>
    <mergeCell ref="D354:E354"/>
    <mergeCell ref="B355:H355"/>
    <mergeCell ref="B357:E357"/>
    <mergeCell ref="D358:E358"/>
    <mergeCell ref="B359:H359"/>
    <mergeCell ref="B323:H323"/>
    <mergeCell ref="B325:E325"/>
    <mergeCell ref="D326:E326"/>
    <mergeCell ref="B327:H327"/>
    <mergeCell ref="B329:E329"/>
    <mergeCell ref="D330:E330"/>
    <mergeCell ref="B331:H331"/>
    <mergeCell ref="B333:E333"/>
    <mergeCell ref="D334:E334"/>
    <mergeCell ref="B311:H311"/>
    <mergeCell ref="B313:E313"/>
    <mergeCell ref="D314:E314"/>
    <mergeCell ref="B315:H315"/>
    <mergeCell ref="B317:E317"/>
    <mergeCell ref="D318:E318"/>
    <mergeCell ref="B319:H319"/>
    <mergeCell ref="B321:E321"/>
    <mergeCell ref="D322:E322"/>
    <mergeCell ref="D288:E288"/>
    <mergeCell ref="B289:H289"/>
    <mergeCell ref="B303:C303"/>
    <mergeCell ref="D303:G303"/>
    <mergeCell ref="B305:E305"/>
    <mergeCell ref="D306:E306"/>
    <mergeCell ref="B307:H307"/>
    <mergeCell ref="B309:E309"/>
    <mergeCell ref="D310:E310"/>
    <mergeCell ref="B291:E291"/>
    <mergeCell ref="D292:E292"/>
    <mergeCell ref="B293:H293"/>
    <mergeCell ref="B295:E295"/>
    <mergeCell ref="D296:E296"/>
    <mergeCell ref="B297:H297"/>
    <mergeCell ref="B299:E299"/>
    <mergeCell ref="D300:E300"/>
    <mergeCell ref="B301:H301"/>
    <mergeCell ref="B273:E273"/>
    <mergeCell ref="D274:E274"/>
    <mergeCell ref="B275:H275"/>
    <mergeCell ref="B277:E277"/>
    <mergeCell ref="D278:E278"/>
    <mergeCell ref="B279:H279"/>
    <mergeCell ref="B285:C285"/>
    <mergeCell ref="D285:G285"/>
    <mergeCell ref="B287:E287"/>
    <mergeCell ref="B283:H283"/>
    <mergeCell ref="B138:E138"/>
    <mergeCell ref="D139:E139"/>
    <mergeCell ref="B140:H140"/>
    <mergeCell ref="B259:E259"/>
    <mergeCell ref="D260:E260"/>
    <mergeCell ref="B261:H261"/>
    <mergeCell ref="B136:H136"/>
    <mergeCell ref="B219:H219"/>
    <mergeCell ref="D218:E218"/>
    <mergeCell ref="B207:C207"/>
    <mergeCell ref="D207:G207"/>
    <mergeCell ref="B253:C253"/>
    <mergeCell ref="D253:G253"/>
    <mergeCell ref="B217:E217"/>
    <mergeCell ref="B209:E209"/>
    <mergeCell ref="D210:E210"/>
    <mergeCell ref="B215:H215"/>
    <mergeCell ref="B211:H211"/>
    <mergeCell ref="B213:E213"/>
    <mergeCell ref="B150:E150"/>
    <mergeCell ref="D151:E151"/>
    <mergeCell ref="B152:H152"/>
    <mergeCell ref="B154:E154"/>
    <mergeCell ref="D155:E155"/>
    <mergeCell ref="B269:E269"/>
    <mergeCell ref="D270:E270"/>
    <mergeCell ref="B271:H271"/>
    <mergeCell ref="B38:D38"/>
    <mergeCell ref="D82:G82"/>
    <mergeCell ref="B84:E84"/>
    <mergeCell ref="D85:E85"/>
    <mergeCell ref="B86:H86"/>
    <mergeCell ref="B64:H64"/>
    <mergeCell ref="F38:G38"/>
    <mergeCell ref="B39:D39"/>
    <mergeCell ref="F39:G39"/>
    <mergeCell ref="B40:D40"/>
    <mergeCell ref="F40:G40"/>
    <mergeCell ref="B62:E62"/>
    <mergeCell ref="D63:E63"/>
    <mergeCell ref="B56:C56"/>
    <mergeCell ref="B58:E58"/>
    <mergeCell ref="D59:E59"/>
    <mergeCell ref="B42:D42"/>
    <mergeCell ref="F42:G42"/>
    <mergeCell ref="B43:D43"/>
    <mergeCell ref="F43:G43"/>
    <mergeCell ref="B74:E74"/>
    <mergeCell ref="B70:E70"/>
    <mergeCell ref="D93:E93"/>
    <mergeCell ref="B96:E96"/>
    <mergeCell ref="D89:E89"/>
    <mergeCell ref="B92:E92"/>
    <mergeCell ref="D214:E214"/>
    <mergeCell ref="B47:H47"/>
    <mergeCell ref="B60:H60"/>
    <mergeCell ref="D56:G56"/>
    <mergeCell ref="C49:E52"/>
    <mergeCell ref="B98:H98"/>
    <mergeCell ref="B94:H94"/>
    <mergeCell ref="B90:H90"/>
    <mergeCell ref="B116:C116"/>
    <mergeCell ref="D116:G116"/>
    <mergeCell ref="B66:E66"/>
    <mergeCell ref="D67:E67"/>
    <mergeCell ref="B68:H68"/>
    <mergeCell ref="B82:C82"/>
    <mergeCell ref="B88:E88"/>
    <mergeCell ref="D97:E97"/>
    <mergeCell ref="D71:E71"/>
    <mergeCell ref="B104:E104"/>
    <mergeCell ref="D105:E105"/>
    <mergeCell ref="B72:H72"/>
    <mergeCell ref="B118:E118"/>
    <mergeCell ref="B126:E126"/>
    <mergeCell ref="D127:E127"/>
    <mergeCell ref="D123:E123"/>
    <mergeCell ref="B124:H124"/>
    <mergeCell ref="D119:E119"/>
    <mergeCell ref="B120:H120"/>
    <mergeCell ref="B122:E122"/>
    <mergeCell ref="D75:E75"/>
    <mergeCell ref="B76:H76"/>
    <mergeCell ref="B106:H106"/>
    <mergeCell ref="B100:E100"/>
    <mergeCell ref="D101:E101"/>
    <mergeCell ref="B102:H102"/>
    <mergeCell ref="B108:E108"/>
    <mergeCell ref="D109:E109"/>
    <mergeCell ref="B110:H110"/>
    <mergeCell ref="B112:E112"/>
    <mergeCell ref="D113:E113"/>
    <mergeCell ref="B114:H114"/>
    <mergeCell ref="B6:H13"/>
    <mergeCell ref="B2:H2"/>
    <mergeCell ref="B4:H4"/>
    <mergeCell ref="B30:E31"/>
    <mergeCell ref="B32:G32"/>
    <mergeCell ref="B33:D33"/>
    <mergeCell ref="B34:D34"/>
    <mergeCell ref="F28:G28"/>
    <mergeCell ref="F17:G23"/>
    <mergeCell ref="F15:G16"/>
    <mergeCell ref="B15:D16"/>
    <mergeCell ref="B17:D17"/>
    <mergeCell ref="B18:D18"/>
    <mergeCell ref="B19:D19"/>
    <mergeCell ref="B20:D20"/>
    <mergeCell ref="F33:G33"/>
    <mergeCell ref="F34:G34"/>
    <mergeCell ref="B21:D21"/>
    <mergeCell ref="B22:D22"/>
    <mergeCell ref="B23:D23"/>
    <mergeCell ref="B24:D24"/>
    <mergeCell ref="B25:D25"/>
    <mergeCell ref="B26:D26"/>
    <mergeCell ref="B27:D27"/>
    <mergeCell ref="D266:E266"/>
    <mergeCell ref="B267:H267"/>
    <mergeCell ref="B265:E265"/>
    <mergeCell ref="B255:E255"/>
    <mergeCell ref="D256:E256"/>
    <mergeCell ref="B257:H257"/>
    <mergeCell ref="B35:D35"/>
    <mergeCell ref="F35:G35"/>
    <mergeCell ref="B36:D36"/>
    <mergeCell ref="F36:G36"/>
    <mergeCell ref="B37:D37"/>
    <mergeCell ref="B128:H128"/>
    <mergeCell ref="B129:E129"/>
    <mergeCell ref="B130:E130"/>
    <mergeCell ref="D135:E135"/>
    <mergeCell ref="D131:E131"/>
    <mergeCell ref="B132:H132"/>
    <mergeCell ref="B133:E133"/>
    <mergeCell ref="B134:E134"/>
    <mergeCell ref="F37:G37"/>
    <mergeCell ref="B41:D41"/>
    <mergeCell ref="F41:G41"/>
    <mergeCell ref="B263:C263"/>
    <mergeCell ref="D263:G263"/>
  </mergeCells>
  <pageMargins left="0.27559055118110237" right="0.15748031496062992" top="0.23622047244094491" bottom="0.51181102362204722" header="0.15748031496062992" footer="0.31496062992125984"/>
  <pageSetup paperSize="9" scale="85"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$F$28</xm:f>
              </x14:cfvo>
              <x14:cfvo type="num" gte="0">
                <xm:f>$F$28</xm:f>
              </x14:cfvo>
              <x14:cfIcon iconSet="3Symbols" iconId="2"/>
              <x14:cfIcon iconSet="3Symbols" iconId="2"/>
              <x14:cfIcon iconSet="3Symbols" iconId="0"/>
            </x14:iconSet>
          </x14:cfRule>
          <xm:sqref>E28</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Contraseña: Enresa-1234</ExpedObservacionesDoc>
    <ExpedEnviarPixelware xmlns="d533bed5-9690-4d30-8b99-7bf4881b3392">true</ExpedEnviarPixelware>
    <ExpedObjeto xmlns="d533bed5-9690-4d30-8b99-7bf4881b3392">Restauración zona norte CN José Cabrera</ExpedObjeto>
    <ExpedCodigoDoc xmlns="d533bed5-9690-4d30-8b99-7bf4881b3392" xsi:nil="true"/>
    <ExpedLookupTipoDoc xmlns="d533bed5-9690-4d30-8b99-7bf4881b3392">9</ExpedLookupTipoDoc>
    <TaxCatchAll xmlns="d533bed5-9690-4d30-8b99-7bf4881b3392"/>
  </documentManagement>
</p:properties>
</file>

<file path=customXml/itemProps1.xml><?xml version="1.0" encoding="utf-8"?>
<ds:datastoreItem xmlns:ds="http://schemas.openxmlformats.org/officeDocument/2006/customXml" ds:itemID="{78680182-670D-4F3F-8B44-E99D3B838A3C}"/>
</file>

<file path=customXml/itemProps2.xml><?xml version="1.0" encoding="utf-8"?>
<ds:datastoreItem xmlns:ds="http://schemas.openxmlformats.org/officeDocument/2006/customXml" ds:itemID="{22E43431-EF5A-4C35-A260-DDEECF99C419}"/>
</file>

<file path=customXml/itemProps3.xml><?xml version="1.0" encoding="utf-8"?>
<ds:datastoreItem xmlns:ds="http://schemas.openxmlformats.org/officeDocument/2006/customXml" ds:itemID="{DE38F1A9-4BA0-40A3-A95A-C98205C037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de oferta económica</dc:title>
  <dc:creator>Almoguera Sanmiguel, Aurelio José</dc:creator>
  <cp:lastModifiedBy>Domínguez Casals, Francisco Javier</cp:lastModifiedBy>
  <cp:lastPrinted>2023-12-14T13:12:58Z</cp:lastPrinted>
  <dcterms:created xsi:type="dcterms:W3CDTF">2023-01-31T12:44:50Z</dcterms:created>
  <dcterms:modified xsi:type="dcterms:W3CDTF">2026-04-16T14:16:00Z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