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https://enresa.sharepoint.com/sites/dpto.compraseinversiones/Shared Documents/UContratación/03 LICITACIONES NO SARA/2026/TA/SIMPLIFICADO/CO-TA-26-009_P_Manten_edif_intemperie_V1/Versiones finales Sharepoint/"/>
    </mc:Choice>
  </mc:AlternateContent>
  <xr:revisionPtr revIDLastSave="0" documentId="8_{541A5A0F-E774-4A61-891C-3A2F9C6B8DFC}" xr6:coauthVersionLast="47" xr6:coauthVersionMax="47" xr10:uidLastSave="{00000000-0000-0000-0000-000000000000}"/>
  <workbookProtection workbookAlgorithmName="SHA-512" workbookHashValue="6Ivp3xFuTui/23RnlQ/mUhCitMaJjJRIe5ekRSknaL5QmrGmaUpiogg4FzNzAhygSpdrxj+h1n88HRnqr0QbFA==" workbookSaltValue="8YWn5LYAXRyUpftp/ZUAPQ==" workbookSpinCount="100000" lockStructure="1"/>
  <bookViews>
    <workbookView xWindow="1884" yWindow="1884" windowWidth="17280" windowHeight="8880" tabRatio="822" activeTab="1" xr2:uid="{71640336-B4D4-43DA-A6F1-E4B10CDEEE0A}"/>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Instrucciones!$B$1:$S$21</definedName>
    <definedName name="_xlnm.Print_Area" localSheetId="1">'Modelo de oferta económica'!$B$2:$H$247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92" i="1" l="1"/>
  <c r="J191" i="1"/>
  <c r="H192" i="1" s="1"/>
  <c r="I188" i="1"/>
  <c r="J187" i="1"/>
  <c r="H188" i="1" s="1"/>
  <c r="I184" i="1"/>
  <c r="J183" i="1"/>
  <c r="H184" i="1" s="1"/>
  <c r="I180" i="1"/>
  <c r="J179" i="1"/>
  <c r="H180" i="1" s="1"/>
  <c r="I176" i="1"/>
  <c r="J175" i="1"/>
  <c r="H176" i="1" s="1"/>
  <c r="I148" i="1"/>
  <c r="J147" i="1"/>
  <c r="H148" i="1" s="1"/>
  <c r="I132" i="1"/>
  <c r="J131" i="1"/>
  <c r="H132" i="1" s="1"/>
  <c r="I128" i="1"/>
  <c r="J127" i="1"/>
  <c r="H128" i="1" s="1"/>
  <c r="I140" i="1"/>
  <c r="J139" i="1"/>
  <c r="H140" i="1" s="1"/>
  <c r="I136" i="1"/>
  <c r="J135" i="1"/>
  <c r="H136" i="1" s="1"/>
  <c r="I144" i="1"/>
  <c r="J143" i="1"/>
  <c r="H144" i="1" s="1"/>
  <c r="I96" i="1"/>
  <c r="J95" i="1"/>
  <c r="H96" i="1" s="1"/>
  <c r="I92" i="1"/>
  <c r="J91" i="1"/>
  <c r="H92" i="1" s="1"/>
  <c r="B27" i="1"/>
  <c r="B26" i="1"/>
  <c r="B25" i="1"/>
  <c r="B24" i="1"/>
  <c r="B23" i="1"/>
  <c r="B22" i="1"/>
  <c r="B21" i="1"/>
  <c r="B20" i="1"/>
  <c r="B19" i="1"/>
  <c r="B18" i="1"/>
  <c r="I246" i="1" l="1"/>
  <c r="I243" i="1" s="1"/>
  <c r="I27" i="1" s="1"/>
  <c r="E27" i="1" s="1"/>
  <c r="J245" i="1"/>
  <c r="H246" i="1" s="1"/>
  <c r="H243" i="1" s="1"/>
  <c r="I240" i="1"/>
  <c r="I237" i="1" s="1"/>
  <c r="I26" i="1" s="1"/>
  <c r="J239" i="1"/>
  <c r="H240" i="1" s="1"/>
  <c r="H237" i="1" s="1"/>
  <c r="I228" i="1"/>
  <c r="J227" i="1"/>
  <c r="H228" i="1" s="1"/>
  <c r="I224" i="1"/>
  <c r="J223" i="1"/>
  <c r="H224" i="1" s="1"/>
  <c r="I220" i="1"/>
  <c r="J219" i="1"/>
  <c r="H220" i="1" s="1"/>
  <c r="I216" i="1"/>
  <c r="J215" i="1"/>
  <c r="H216" i="1" s="1"/>
  <c r="I212" i="1"/>
  <c r="J211" i="1"/>
  <c r="H212" i="1" s="1"/>
  <c r="I166" i="1"/>
  <c r="J165" i="1"/>
  <c r="H166" i="1" s="1"/>
  <c r="I156" i="1"/>
  <c r="J155" i="1"/>
  <c r="H156" i="1" s="1"/>
  <c r="I152" i="1"/>
  <c r="J151" i="1"/>
  <c r="H152" i="1" s="1"/>
  <c r="I118" i="1"/>
  <c r="J117" i="1"/>
  <c r="H118" i="1" s="1"/>
  <c r="I114" i="1"/>
  <c r="J113" i="1"/>
  <c r="H114" i="1" s="1"/>
  <c r="I110" i="1"/>
  <c r="J109" i="1"/>
  <c r="H110" i="1" s="1"/>
  <c r="I82" i="1"/>
  <c r="J81" i="1"/>
  <c r="H82" i="1" s="1"/>
  <c r="E26" i="1" l="1"/>
  <c r="I68" i="1"/>
  <c r="J67" i="1"/>
  <c r="H68" i="1" s="1"/>
  <c r="I234" i="1" l="1"/>
  <c r="J233" i="1"/>
  <c r="H234" i="1" s="1"/>
  <c r="H231" i="1" s="1"/>
  <c r="I208" i="1"/>
  <c r="J207" i="1"/>
  <c r="H208" i="1" s="1"/>
  <c r="I204" i="1"/>
  <c r="J203" i="1"/>
  <c r="H204" i="1" s="1"/>
  <c r="I200" i="1"/>
  <c r="J199" i="1"/>
  <c r="H200" i="1" s="1"/>
  <c r="I196" i="1"/>
  <c r="J195" i="1"/>
  <c r="H196" i="1" s="1"/>
  <c r="I172" i="1"/>
  <c r="J171" i="1"/>
  <c r="H172" i="1" s="1"/>
  <c r="H169" i="1" l="1"/>
  <c r="I169" i="1"/>
  <c r="I24" i="1" s="1"/>
  <c r="I231" i="1"/>
  <c r="I25" i="1" s="1"/>
  <c r="I124" i="1"/>
  <c r="I121" i="1" s="1"/>
  <c r="J123" i="1"/>
  <c r="H124" i="1" s="1"/>
  <c r="H121" i="1" s="1"/>
  <c r="I162" i="1"/>
  <c r="J161" i="1"/>
  <c r="H162" i="1" s="1"/>
  <c r="H159" i="1" s="1"/>
  <c r="I160" i="1" l="1"/>
  <c r="I23" i="1" s="1"/>
  <c r="E23" i="1" s="1"/>
  <c r="E24" i="1"/>
  <c r="E25" i="1"/>
  <c r="I100" i="1" l="1"/>
  <c r="J99" i="1"/>
  <c r="H100" i="1" s="1"/>
  <c r="I88" i="1"/>
  <c r="J87" i="1"/>
  <c r="H88" i="1" s="1"/>
  <c r="H85" i="1" l="1"/>
  <c r="I85" i="1"/>
  <c r="I20" i="1" s="1"/>
  <c r="J59" i="1"/>
  <c r="H60" i="1" s="1"/>
  <c r="I22" i="1"/>
  <c r="E22" i="1" s="1"/>
  <c r="J105" i="1"/>
  <c r="H106" i="1" s="1"/>
  <c r="H103" i="1" s="1"/>
  <c r="I106" i="1"/>
  <c r="I103" i="1" s="1"/>
  <c r="I21" i="1" s="1"/>
  <c r="J73" i="1"/>
  <c r="H74" i="1" s="1"/>
  <c r="I74" i="1"/>
  <c r="J77" i="1"/>
  <c r="H78" i="1" s="1"/>
  <c r="I78" i="1"/>
  <c r="J63" i="1"/>
  <c r="H64" i="1" s="1"/>
  <c r="I60" i="1"/>
  <c r="I64" i="1"/>
  <c r="H71" i="1" l="1"/>
  <c r="H57" i="1"/>
  <c r="I71" i="1"/>
  <c r="I19" i="1" s="1"/>
  <c r="E20" i="1"/>
  <c r="I57" i="1"/>
  <c r="I18" i="1" s="1"/>
  <c r="E21" i="1"/>
  <c r="E19" i="1" l="1"/>
  <c r="E18" i="1"/>
  <c r="E28" i="1" l="1"/>
  <c r="I28" i="1" s="1"/>
</calcChain>
</file>

<file path=xl/sharedStrings.xml><?xml version="1.0" encoding="utf-8"?>
<sst xmlns="http://schemas.openxmlformats.org/spreadsheetml/2006/main" count="394" uniqueCount="170">
  <si>
    <t>CAPÍTULO 1</t>
  </si>
  <si>
    <t>Partida</t>
  </si>
  <si>
    <t>Precio Unitario</t>
  </si>
  <si>
    <t>Medición</t>
  </si>
  <si>
    <t>Importe</t>
  </si>
  <si>
    <t>m</t>
  </si>
  <si>
    <t>Ud.</t>
  </si>
  <si>
    <t>CAPÍTULO 2</t>
  </si>
  <si>
    <t>CAPÍTULO 3</t>
  </si>
  <si>
    <t>CAPÍTULO 5</t>
  </si>
  <si>
    <t>SEGURIDAD Y SALUD</t>
  </si>
  <si>
    <t>TOTAL PROYECTO</t>
  </si>
  <si>
    <t>Importe (€)</t>
  </si>
  <si>
    <t>P.A.</t>
  </si>
  <si>
    <t>Precio</t>
  </si>
  <si>
    <t>MODELO DE OFERTA ECONÓMICA</t>
  </si>
  <si>
    <t>TOTAL, PRECIO OFERTADO (IVA Excluido)</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</si>
  <si>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</si>
  <si>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</si>
  <si>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</si>
  <si>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</si>
  <si>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</si>
  <si>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</si>
  <si>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</si>
  <si>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</si>
  <si>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</si>
  <si>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</si>
  <si>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</si>
  <si>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</si>
  <si>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</si>
  <si>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</si>
  <si>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</si>
  <si>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</si>
  <si>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</si>
  <si>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</si>
  <si>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</si>
  <si>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</si>
  <si>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m²</t>
  </si>
  <si>
    <t>CAPÍTULO 4</t>
  </si>
  <si>
    <t>CAPÍTULO 6</t>
  </si>
  <si>
    <t>CAPÍTULO 7</t>
  </si>
  <si>
    <t>CAPÍTULO 8</t>
  </si>
  <si>
    <t>CAPÍTULO 9</t>
  </si>
  <si>
    <t>CAPÍTULO 10</t>
  </si>
  <si>
    <t>-El licitador rellenará en la pestaña "Modelo de oferta Económica" sus datos en los espacios punteados y la tabla correspondiente a la subcontratación prevista, en su caso, de tareas no críticas.</t>
  </si>
  <si>
    <t>-El licitador rellenará las celdas en naranja de la pestaña "Modelo de oferta Económica", que se corresponden con el importe ofertado de cada precio unitario y partida alzada de cada una de las partidas. El archivo calcula automaticamente el importe total.</t>
  </si>
  <si>
    <t>CALIDAD</t>
  </si>
  <si>
    <t>Calidad.</t>
  </si>
  <si>
    <t>Partida alzada de abono íntegro. Incluye todos los trabajos relacionados con la gestión de la calidad durante la ejecución de las obras. Incluye documentación dossier final.</t>
  </si>
  <si>
    <t>Y para que conste, firmo la presente declaración en …................….......... a…..de…………...... 2026.</t>
  </si>
  <si>
    <t>ANEXO 5</t>
  </si>
  <si>
    <t>MANTENIMIENTO PINTURA ZONA 2</t>
  </si>
  <si>
    <t xml:space="preserve">GESTIÓN DE RESIDUOS </t>
  </si>
  <si>
    <t>ALUMBRADO</t>
  </si>
  <si>
    <t>SUSTITUCIÓN DE LAS PLACAS TRANSLÚCIDAS</t>
  </si>
  <si>
    <t>MEDIOS AUXILIARES Y ALQUILERES</t>
  </si>
  <si>
    <t>MANTENIMIENTO PINTURA ZONA 4</t>
  </si>
  <si>
    <t>MANTENIMIENTO PINTURA ZONA 5</t>
  </si>
  <si>
    <t>MANTENIMIENTO PINTURA ZONA 6</t>
  </si>
  <si>
    <t>Limpieza manual superficie perfiles.</t>
  </si>
  <si>
    <t>Preparación de superficie de acero estructural mediante medios manuales o mecánicos.</t>
  </si>
  <si>
    <t>Esmalte sobre estructura de acero. C3.06.</t>
  </si>
  <si>
    <t>Limpieza manual de superficie de perfil laminado de acero al carbono con presencia de suciedad, grasas o polvo mediante la aplicación de detergente alcalino, con un rendimiento de 0,2 l/m² y aclarado posterior de la superficie con abundante agua limpia hasta eliminar los residuos del producto aplicado.
Incluye: Protección de los elementos del entorno que puedan verse afectados durante los trabajos. Ejecución de las operaciones de limpieza. Recogida y eliminación del agua de limpieza. Retirada y acopio de los restos generados. Carga de los restos generados sobre camión o contenedor. Se medirá la superficie realmente ejecutada.</t>
  </si>
  <si>
    <t>Preparación de superficie de acero estructural, para la posterior aplicación de sistema de pinturas, mediante medios manuales o mecánicos, hasta conseguir un acabado P St2 según UNE EN ISO 8501-2, y carga manual de los restos generados sobre camión o contenedor.
Incluye: Marcado de la zona a sanear. Cepillado manual con cepillo de púas de acero. Limpieza de la superficie soporte. Retirada y acopio de los restos generados. Carga manual de los restos generados sobre camión o contenedor. Se medirá la superficie realmente ejecutada.</t>
  </si>
  <si>
    <t>Preparación de superficie de acero estructural mediante proyección en seco de material abrasivo.</t>
  </si>
  <si>
    <t>Esmalte sobre estructura de acero. C2.05.</t>
  </si>
  <si>
    <t>Limpieza superficial de perfiles metálicos, quitando los restos deteriorados de pintura y otros revestimientos, mediante la proyección en seco de material abrasivo formado por partículas de silicato de aluminio, hasta alcanzar un grado de preparación Sa 2 ½ según UNE-EN ISO 8501-1, eliminando la capa de laminación, casi todo el óxido visible y las partículas extrañas del soporte, hasta quedar un 95% de la superficie limpia y de color blanco con algunas manchas y limpieza posterior con aspirador de polvo, aire comprimido limpio y seco o cepillo limpio, para proceder posteriormente a la aplicación de una protección antioxidante. El precio no incluye la protección antioxidante.
Incluye: Montaje y preparación del equipo. Aplicación mecánica del chorro de abrasivo. Desmontaje del equipo. Limpieza de la superficie soporte. Retirada y acopio del material proyectado y los restos generados. Carga del material proyectado y los restos generados sobre camión o contenedor. Se medirá la superficie realmente ejecutada.</t>
  </si>
  <si>
    <t>Alquiler de andamio tubular de fachada.</t>
  </si>
  <si>
    <t>Transporte y retirada de andamio tubular de fachada.</t>
  </si>
  <si>
    <t>Montaje y desmontaje de andamio tubular de fachada.</t>
  </si>
  <si>
    <t>Alquiler de plataforma motorizada.</t>
  </si>
  <si>
    <t>Transporte y retirada de plataforma motorizada.</t>
  </si>
  <si>
    <t>Montaje y desmontaje de plataforma motorizada.</t>
  </si>
  <si>
    <t>Alquiler de torre de trabajo móvil.</t>
  </si>
  <si>
    <t>Transporte y retirada de torre de trabajo móvil.</t>
  </si>
  <si>
    <t>Montaje y desmontaje de torre de trabajo móvil.</t>
  </si>
  <si>
    <t>Alquiler, durante 31 días naturales, de andamio tubular normalizado, tipo multidireccional, hasta 10 m de altura máxima de trabajo, formado por estructura tubular de acero galvanizado en caliente, de 48,3 mm de diámetro y 3,2 mm de espesor, sin duplicidad de elementos verticales, compuesto por plataformas de trabajo de 60 cm de ancho, dispuestas cada 2 m de altura, escalera interior con trampilla, barandilla trasera con dos barras y rodapié, y barandilla delantera con una barra; para la ejecución de fachada de 180 m², considerando como superficie de fachada la resultante del producto de la proyección en planta del perímetro más saliente de la fachada por la altura máxima de trabajo del andamio. Incluso red flexible, tipo mosquitera monofilamento, de polietileno 100% y revisión mensual de andamio a cargo de la empresa instaladora, según R.D. 2177/2004, para garantizar su estabilidad y condiciones de seguridad.
Incluye: Revisión periódica para garantizar su estabilidad y condiciones de seguridad. Criterio de medición de proyecto: Número de unidades previstas, según documentación gráfica de Proyecto. Criterio de medición de obra: Amortización en forma de alquiler diario, según condiciones definidas en el contrato suscrito con la empresa suministradora, considerando un mínimo de 250 m² de fachada y 15 días naturales.</t>
  </si>
  <si>
    <t>Transporte y retirada de andamio tubular normalizado, tipo multidireccional, hasta 10 m de altura máxima de trabajo, formado por estructura tubular de acero galvanizado en caliente, sin duplicidad de elementos verticales y plataformas de trabajo de 60 cm de ancho; para ejecución de fachada de 180 m².
Incluye: Nada. Criterio de medición de proyecto: Número de unidades previstas, según documentación gráfica de Proyecto. Criterio de medición de obra: Se medirá el número de unidades realmente ejecutadas según especificaciones de Proyecto.</t>
  </si>
  <si>
    <t>Montaje y desmontaje de andamio tubular normalizado, tipo multidireccional, hasta 10 m de altura máxima de trabajo, formado por estructura tubular de acero galvanizado en caliente, sin duplicidad de elementos verticales y plataformas de trabajo de 60 cm de ancho; para ejecución de fachada de 180 m², según planos de montaje, considerando una distancia máxima de 20 m entre el punto de descarga de los materiales y el punto más alejado del montaje. Incluso montaje y desmontaje de red flexible, tipo mosquitera monofilamento, de polietileno 100%, accesorios, sistemas de protección, anclajes y reposiciones.
Incluye: Replanteo de los apoyos. Limpieza y preparación de la superficie de apoyo y protección de los espacios afectados. Montaje y colocación de los componentes. Colocación de la plataforma de trabajo. Colocación de los elementos de protección, acceso y señalización. Prueba de carga. Desmontaje y retirada del andamio. Criterio de medición de proyecto: Número de unidades previstas, según Estudio o Estudio Básico de Seguridad y Salud.</t>
  </si>
  <si>
    <t>Alquiler, durante 30 días naturales, de plataforma motorizada monomástil, de 10 m de longitud y 150 m de altura máxima, con capacidad de carga de 1500 kg, constituida por estructura con perfiles de sección cuadrada, de acero galvanizado en caliente, formando un mástil por tramos de 1,5 m, con rodillos de guiado metálicos, de superficie de contacto plana, y motor de doble accionamiento de 4,4 kW; plataforma metálica, de acero galvanizado antideslizante y autodrenante, independiente de la estructura de soporte, con sistema de nivelación automática, y prolongaciones telescópicas que permiten ampliar el ancho de la plataforma de trabajo de 1,4 a 3,2 m, para ejecución de fachada. Incluso revisión mensual de plataforma a cargo de la empresa instaladora, para garantizar su estabilidad y condiciones de seguridad.
Incluye: Revisión periódica para garantizar su estabilidad y condiciones de seguridad. Criterio de medición de proyecto: Número de unidades previstas, según documentación gráfica de Proyecto. Criterio de medición de obra: Amortización en forma de alquiler diario, según condiciones definidas en el contrato suscrito con la empresa suministradora.</t>
  </si>
  <si>
    <t>Transporte y retirada de plataforma motorizada monomástil, de 10 m de longitud y 150 m de altura máxima, con capacidad de carga de 1500 kg, constituida por estructura de acero
galvanizado en caliente, formando un mástil por tramos de 1,5 m, motor de doble accionamiento de 4,4 kW y plataforma metálica, independiente de la estructura de soporte; para ejecución de fachada.
Incluye: Nada. Criterio de medición de proyecto: Número de unidades previstas, según documentación gráfica de Proyecto. Criterio de medición de obra: Se medirá el número de unidades realmente ejecutadas según especificaciones de Proyecto.</t>
  </si>
  <si>
    <t>Montaje y desmontaje de plataforma motorizada, constituida por estructura de acero galvanizado en caliente, formando un mástil por tramos de 1,5 m, motor de doble accionamiento de 4,4 kW y plataforma metálica independiente de la estructura de soporte, para ejecución de fachada según planos de montaje. Incluso accesorios, sistemas de protección, anclajes y reposiciones.
Incluye: Replanteo de los apoyos. Limpieza y preparación de la superficie de apoyo y protección de los espacios afectados. Montaje y colocación de los componentes. Colocación de la plataforma de trabajo. Colocación de los elementos de protección, acceso y señalización. Prueba de carga. Desmontaje y retirada del andamio. Criterio de medición de proyecto: Número de unidades previstas, según Estudio o Estudio Básico de Seguridad y Salud.</t>
  </si>
  <si>
    <t>Alquiler, durante 30 días naturales, de torre de trabajo móvil, con plataforma de trabajo de 3x1 m², situada a una altura de 3 m, formada por estructura tubular de acero galvanizado en caliente de 48,3 mm y 3,2 mm de espesor, preparada para soportar una carga de 2,0 kN/m² uniformemente distribuida sobre la plataforma y una carga puntual de 1,5 kN, clase 3 según UNE-EN 1004.
Incluye: Revisión periódica para garantizar su estabilidad y condiciones de seguridad. Criterio de medición de proyecto: Número de unidades previstas, según documentación gráfica de Proyecto. Criterio de medición de obra: Amortización en forma de alquiler diario, según condiciones definidas en el contrato suscrito con la empresa suministradora.</t>
  </si>
  <si>
    <t>Transporte y retirada de torre de trabajo móvil, con plataforma de trabajo de 3x1 m², situada a una altura de 3 m, formada por estructura tubular de acero galvanizado en caliente, preparada para soportar una carga de 2,0 kN/m² uniformemente distribuida sobre la plataforma y una carga puntual de 1,5 kN. 
Incluye: Nada. Criterio de medición de proyecto: Número de unidades previstas, según documentación gráfica de Proyecto. Criterio de medición de obra: Se medirá el número de unidades realmente ejecutadas según especificaciones de Proyecto.</t>
  </si>
  <si>
    <t>Montaje y desmontaje de torre de trabajo móvil, con plataforma de trabajo de 3x1 m², situada a una altura de 3 m, formada por estructura tubular de acero galvanizado en caliente, preparada para soportar una carga de 2,0 kN/m² uniformemente distribuida sobre la plataforma y una carga puntual de 1,5 kN, clase 3 según UNE-EN 1004, según planos de montaje. Incluso accesorios, sistemas de protección, anclajes y reposiciones.
Incluye: Replanteo de los apoyos. Limpieza y preparación de la superficie de apoyo y protección de los espacios afectados. Montaje y colocación de los componentes. Colocación de la plataforma de trabajo. Colocación de los elementos de protección, acceso y señalización. Prueba de carga. Desmontaje y retirada del andamio. Criterio de medición de proyecto: Número de unidades previstas, según Estudio o Estudio Básico de Seguridad y Salud.</t>
  </si>
  <si>
    <t>Desmontaje de lucernario de placas traslúcidas.</t>
  </si>
  <si>
    <t>Cobertura de chapa perfilada de acero.</t>
  </si>
  <si>
    <t>Cobertura de chapa perfilada trapezoidal de acero prelacado, espesor 0,6 mm, 40 mm de altura de perfil y 250 mm de intereje, colocada con un solape de la chapa superior de 200 mm y un solape lateral de un trapecio y fijada mecánicamente sobre entramado ligero metálico, en cubierta inclinada, con una pendiente mayor del 5%. Incluso accesorios de fijación de las chapas.
Criterio de valoración económica: El precio no incluye la estructura soporte ni los puntos singulares y las piezas especiales de la cobertura.
Incluye: Limpieza de la superficie soporte. Replanteo de las chapas por faldón. Corte, preparación y colocación de las chapas. Fijación mecánica de las chapas. Criterio de medición de proyecto: Superficie medida en verdadera magnitud, según documentación gráfica de Proyecto. Criterio de medición de obra: Se medirá, en verdadera magnitud, la superficie realmente ejecutada según especificaciones de Proyecto.</t>
  </si>
  <si>
    <t>Luminaria con grados de protección IP65 e IK08, de 57,1 W, alimentación a 220/240 V y 50-60 Hz, con lámpara LED, temperatura de color 4000 K, índice de deslumbramiento unificado 28, índice de reproducción cromática mayor de 80, flujo luminoso 7500 lúmenes, difusor de policarbonato opal y reflector de chapa de acero, acabado pintado, de color blanco. Instalación en la superficie.
Incluye: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</si>
  <si>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Luminaria de emergencia, de 2,5 W, con lámpara LED, flujo luminoso 260 lúmenes, grados de protección IP65 e IK07, con baterías de Ni-Cd, autonomía de 1 h, alimentación a 220/240 V y 50-60 Hz y piloto luminoso indicador de carga color verde. Instalación en superficie. Incluso accesorios y elementos de fijación. Incluye: Replanteo. Fijación y nivelación.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</si>
  <si>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Canalización de tubo de PVC de 32 mm de diámetro y 3 mm de espesor. Instalación fija en superficie. Incluso accesorios y piezas especiales.
Incluye: Replanteo. Colocación y fijación del tubo. Criterio de medición de proyecto: Longitud medida según documentación gráfica de Proyecto. Criterio de medición de obra: Se medirá la longitud realmente ejecutada según especificaciones de Proyecto.</t>
  </si>
  <si>
    <t>Caja de conexionado estanca, libre de halógenos, de 100x100x50 mm, color blanco, con grados de protección IP65 e IK07, según IEC 60439. Instalación en superficie. Incluyendo bornes y prensastopasa para paso de cables. Incluso tornillos de fijación al paramento.
Incluye: Replanteo. Montaje. Colocación y fijación. Criterio de medición de proyecto: Número de unidades previstas, según documentación gráfica de Proyecto. Criterio de medición de obra: Se medirá el número de unidades realmente ejecutadas según especificaciones de Proyecto.</t>
  </si>
  <si>
    <t>Cable multipolar RZ1-K (AS), siendo su tensión asignada de 0,6/1 kV, reacción al fuego clase Cca-s1b,d1,a1, con conductor de cobre clase 5 (-K) de 3G2,5 mm² de sección, con aislamiento de polietileno reticulado (R) y cubierta de compuesto termoplástico a base de poliolefina libre de halógenos con baja emisión de humos y gases corrosivos (Z1). Incluso accesorios y elementos de sujeción.
Incluye: Tendido del cable. Conexionado. Comprobación de su correcto funcionamiento. Criterio de medición de proyecto: Longitud medida según documentación gráfica de Proyecto.
Criterio de medición de obra: Se medirá la longitud realmente ejecutada según especificaciones de Proyecto.</t>
  </si>
  <si>
    <t>Cable multipolar RZ1-K (AS), siendo su tensión asignada de 0,6/1 kV, reacción al fuego clase Cca-s1b,d1,a1, con conductor de cobre clase 5 (-K) de 3G4 mm² de sección, con aislamiento de polietileno reticulado (R) y cubierta de compuesto termoplástico a base de poliolefina libre de halógenos con baja emisión de humos y gases corrosivos (Z1). Incluso accesorios y elementos de sujeción.
Incluye: Tendido del cable. Conexionado. Comprobación de su correcto funcionamiento. Criterio de medición de proyecto: Longitud medida según documentación gráfica de Proyecto.
Criterio de medición de obra: Se medirá la longitud realmente ejecutada según especificaciones de Proyecto.</t>
  </si>
  <si>
    <t>Cable multipolar RZ1-K (AS), siendo su tensión asignada de 0,6/1 kV, reacción al fuego clase Cca-s1b,d1,a1, con conductor de cobre clase 5 (-K) de 3G6 mm² de sección, con aislamiento de polietileno reticulado (R) y cubierta de compuesto termoplástico a base de poliolefina libre de halógenos con baja emisión de humos y gases corrosivos (Z1). Incluso accesorios y elementos de sujeción.
Incluye: Tendido del cable. Conexionado. Comprobación de su correcto funcionamiento. Criterio de medición de proyecto: Longitud medida según documentación gráfica de Proyecto.
Criterio de medición de obra: Se medirá la longitud realmente ejecutada según especificaciones de Proyecto.</t>
  </si>
  <si>
    <t>Cable multipolar RZ1-K (AS), siendo su tensión asignada de 0,6/1 kV, reacción al fuego clase Cca-s1b,d1,a1, con conductor de cobre clase 5 (-K) de 5G6 mm² de sección, con aislamiento de polietileno reticulado (R) y cubierta de compuesto termoplástico a base de poliolefina libre de halógenos con baja emisión de humos y gases corrosivos (Z1). Incluso accesorios y elementos de sujeción.
Incluye: Tendido del cable. Conexionado. Comprobación de su correcto funcionamiento. Criterio de medición de proyecto: Longitud medida según documentación gráfica de Proyecto.
Criterio de medición de obra: Se medirá la longitud realmente ejecutada según especificaciones de Proyecto.</t>
  </si>
  <si>
    <t>Cable unipolar H07Z1-K (AS), siendo su tensión asignada de 450/750 V, reacción al fuego clase Cca-s1a,d1,a1, con conductor multifilar de cobre clase 5 (-K) de 2,5 mm² de sección, con aislamiento de compuesto termoplástico a base de poliolefina libre de halógenos con baja emisión de humos y gases corrosivos (Z1). Incluso accesorios y elementos de sujeción.
Incluye: Tendido del cable. Conexionado. Comprobación de su correcto funcionamiento. Criterio de medición de proyecto: Longitud medida según documentación gráfica de Proyecto. Criterio de medición de obra: Se medirá la longitud realmente ejecutada según especificaciones de Proyecto.</t>
  </si>
  <si>
    <t>Cable unipolar H07Z1-K (AS), siendo su tensión asignada de 450/750 V, reacción al fuego clase Cca-s1a,d1,a1, con conductor multifilar de cobre clase 5 (-K) de 4 mm² de sección, con aislamiento de compuesto termoplástico a base de poliolefina libre de halógenos con baja emisión de humos y gases corrosivos (Z1). Incluso accesorios y elementos de sujeción.
Incluye: Tendido del cable. Conexionado. Comprobación de su correcto funcionamiento. Criterio de medición de proyecto: Longitud medida según documentación gráfica de Proyecto. Criterio de medición de obra: Se medirá la longitud realmente ejecutada según especificaciones de Proyecto</t>
  </si>
  <si>
    <t>Cable unipolar H07Z1-K (AS), siendo su tensión asignada de 450/750 V, reacción al fuego clase Cca-s1a,d1,a1, con conductor multifilar de cobre clase 5 (-K) de 6 mm² de sección, con aislamiento de compuesto termoplástico a base de poliolefina libre de halógenos con baja emisión de humos y gases corrosivos (Z1). Incluso accesorios y elementos de sujeción.
Incluye: Tendido del cable. Conexionado. Comprobación de su correcto funcionamiento. Criterio de medición de proyecto: Longitud medida según documentación gráfica de Proyecto.
Criterio de medición de obra: Se medirá la longitud realmente ejecutada según especificaciones de Proyecto.</t>
  </si>
  <si>
    <t>Cuadro de control metálico de acero galvanizado pintado IP65, medidas 500x400x250 mm. Incluyendo placa de montaje, puerta con bisagra, elementos de sujeción, mecanismo de apertura compuesto de llave de doble paleta y aparamenta descrita en descompuesto y documentos adjuntos al proyecto. Criterio de medición de proyecto: Número de unidades previstas, según
documentación gráfica de Proyecto. Criterio de medición de obra: Se medirá el número de unidades realmente ejecutadas según especificaciones de Proyecto.</t>
  </si>
  <si>
    <t>Pulsador estanco, con grado de protección IP65, monobloc, gama básica, intensidad asignada 10 AX, tensión asignada 250 V, con un contacto NA, con tecla simple y caja, de color gris. Instalación en superficie.
Incluye: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</si>
  <si>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Luminaria estanca con lámpara LED 7500 lm.</t>
  </si>
  <si>
    <t>Luminaria de emergencia con lámpara LED 260 lm</t>
  </si>
  <si>
    <t>Canalización tubo de plástico PVC DN32.</t>
  </si>
  <si>
    <t>Caja de superficie para conexionado.</t>
  </si>
  <si>
    <t>Bandeja para soporte y conducción de cables eléctricos 100x60 mm.</t>
  </si>
  <si>
    <t>Cable eléctrico RZ1-K de 0,6/1 kV de tensión nominal y 3G2.5 mm² de sección.</t>
  </si>
  <si>
    <t>Cable eléctrico RZ1-K de 0,6/1 kV de tensión nominal y 3G4 mm² de sección.</t>
  </si>
  <si>
    <t>Cable eléctrico RZ1-K de 0,6/1 kV de tensión nominal y 3G6 mm² de sección.</t>
  </si>
  <si>
    <t>Cable eléctrico RZ1-K de 0,6/1 kV de tensión nominal y 5G6 mm² de sección.</t>
  </si>
  <si>
    <t>Cable eléctrico H07Z1-K de 450/750 V de tensión nominal y 2.5 mm² de sección.</t>
  </si>
  <si>
    <t>Cable eléctrico H07Z1-K de 450/750 V de tensión nominal y 4 mm² de sección.</t>
  </si>
  <si>
    <t>Cable eléctrico H07Z1-K de 450/750 V de tensión nominal y 6 mm² de sección.</t>
  </si>
  <si>
    <t>Cuadro de control alumbrado CCA01.</t>
  </si>
  <si>
    <t>Pulsador de superficie estanco.</t>
  </si>
  <si>
    <t>Caja de tomas CT01/CT02.</t>
  </si>
  <si>
    <t>Partida alzada de abono íntegro. Incluye todos los trabajos relacionados con la seguridad y salud durante la ejecución de las obras. Ver Capitulo G del proyecto.</t>
  </si>
  <si>
    <t>Seguridad y Salud</t>
  </si>
  <si>
    <t>Gestión de Residuos</t>
  </si>
  <si>
    <t>Partida alzada de abono íntegro. Incluye todos los trabajos relacionados con la gestión de residuos producidos durante la ejecución de las obras. Ver Capitulo H del proyecto.</t>
  </si>
  <si>
    <t>Aplicación manual/pistola de una capa de imprimación a base de resina epoxi y una capa de esmalte de poliuretano sobre estructura metálica de perfiles laminados de acero.
Aplicación de una capa de imprimación, con un espesor nominal de película seco 120 μm (rendimiento: 0,25 l/m²). Aplicación de una mano de esmalte de poliuretano, color verde RAL 6002 para las bajantes y azul RAL 5019 para el resto de las estructuras, (rendimiento: 0,13 l/m² cada mano), con un espesor nominal de película seco de 60 μm; formada por piezas simples de perfiles laminados de acero.
Incluye medios auxiliares y costes indirecto. Se ejecutará la unidad de obra de acuerdo con las recomendaciones del fabricante, entregando la ficha técnica a la dirección de obra. Se medirá la superficie realmente ejecutada según especificaciones de Proyecto.</t>
  </si>
  <si>
    <t>Aplicación manual/pistola de una capa de imprimación a base de resina epoxi y una capa de esmalte de poliuretano sobre estructura metálica de perfiles laminados de acero.
Aplicación de una capa de imprimación, con un espesor nominal de película seco 70 μm (rendimiento: 0,15 l/m²). Aplicación de una capa de esmalte de poliuretano, color verde RAL 6002 para las bajantes y azul RAL 5019 para el resto de las estructuras, (rendimiento: 0,13 l/m² cada mano), con un espesor nominal de película seco de 50 μm; formada por piezas simples de perfiles laminados de acero.
Incluye medios auxiliares y costes indirecto. Se ejecutará la unidad de obra de acuerdo con las recomendaciones del fabricante, entregando la ficha técnica a la dirección de obra. Se medirá la superficie realmente ejecutada según especificaciones de Proyecto.</t>
  </si>
  <si>
    <t>1.1</t>
  </si>
  <si>
    <t>1.2</t>
  </si>
  <si>
    <t>1.3</t>
  </si>
  <si>
    <t>2.1</t>
  </si>
  <si>
    <t>2.2</t>
  </si>
  <si>
    <t>2.3</t>
  </si>
  <si>
    <t>3.1</t>
  </si>
  <si>
    <t>3.2</t>
  </si>
  <si>
    <t>3.3</t>
  </si>
  <si>
    <t>3.4</t>
  </si>
  <si>
    <t>4.1</t>
  </si>
  <si>
    <t>4.2</t>
  </si>
  <si>
    <t>4.3</t>
  </si>
  <si>
    <t>4.4</t>
  </si>
  <si>
    <t>5.1</t>
  </si>
  <si>
    <t>5.2</t>
  </si>
  <si>
    <t>5.3</t>
  </si>
  <si>
    <t>5.4</t>
  </si>
  <si>
    <t>5.5</t>
  </si>
  <si>
    <t>5.6</t>
  </si>
  <si>
    <t>5.7</t>
  </si>
  <si>
    <t>5.8</t>
  </si>
  <si>
    <t>5.9</t>
  </si>
  <si>
    <t>6.1</t>
  </si>
  <si>
    <t>6.2</t>
  </si>
  <si>
    <t>8.1</t>
  </si>
  <si>
    <t>9.1</t>
  </si>
  <si>
    <t>10.1</t>
  </si>
  <si>
    <t>Desmontaje de placas traslúcidas de lucernario a un agua de 3 a 8 m de luz máxima, con medios manuales, sin afectar a la estabilidad de los elementos constructivos contiguos, y carga manual sobre camión o contenedor.
Incluye: Desmontaje del elemento. Retirada y acopio del material desmontado. Limpieza de los restos de obra. Carga manual del material desmontado y restos de obra sobre camión o contenedor. Criterio de medición de proyecto: Superficie medida según documentación gráfica de Proyecto. Criterio de medición de obra: Se medirá la superficie realmente desmontada según especificaciones de Proyecto.</t>
  </si>
  <si>
    <t>7.1</t>
  </si>
  <si>
    <t>7.2</t>
  </si>
  <si>
    <t>7.3</t>
  </si>
  <si>
    <t>7.4</t>
  </si>
  <si>
    <t>7.5</t>
  </si>
  <si>
    <t>7.6</t>
  </si>
  <si>
    <t>7.7</t>
  </si>
  <si>
    <t>7.8</t>
  </si>
  <si>
    <t>7.9</t>
  </si>
  <si>
    <t>7.10</t>
  </si>
  <si>
    <t>7.11</t>
  </si>
  <si>
    <t>7.12</t>
  </si>
  <si>
    <t>7.13</t>
  </si>
  <si>
    <t>7.14</t>
  </si>
  <si>
    <t>7.15</t>
  </si>
  <si>
    <t>Bandeja lisa de PVC, color gris RAL 7035, de 100x60mm, resistencia al impacto 10 julios, propiedades eléctricas: aislante, no propagador de la llama y con buen comportamiento a la intemperie y frente a la acción de los agentes químicos, con 1 compartimento y tapa de PVC, color gris RAL 7035, con soporte horizontal, de PVC, color gris RAL 7035.
Incluye: Replanteo. Fijación del soporte. Colocación y fijación de la bandeja. Criterio de medición de proyecto: Longitud medida según documentación gráfica de Proyecto.
Criterio de medición de obra: Se medirá la longitud realmente ejecutada según especificaciones de Proyecto.</t>
  </si>
  <si>
    <t>Caja de tomas de corriente de acero galvanizado pintado IP65 de dimensiones 500x400x250. Conteniendo los siguientes elementos:
- Interruptor disyuntor magnetotérmico tetrapolar 4P 32A Pcc 10kA
- Interruptor diferencial tetrapolar 40A 30mA
- Interruptor diferencial bipolar 40A 30mA
- Interruptor disyuntor magnetotérmico 4P 16A Pcc 10kA
- Dos Interruptores disyuntores magnetotérmicos 4P 16A Pcc 10kA
- Clavija hembra tipo industrial con tapa de 3F + N + T de 16A
- Clavija hembra tipo industrial con tapa de F + N + T de 16A
- Clavija hembra tipo SCHUKO con tapa de F + N + T de 16A
Criterio de medición de proyecto: Número de unidades previstas, según documentación gráfica de Proyecto. Criterio de medición de obra: Se medirá el número de unidades realmente
ejecutadas según especificaciones de Proyecto..</t>
  </si>
  <si>
    <t>PROYECTO DE OBRAS OBRAS DE MANTENIMIENTO DEL EDIFICIO DE PROTECCIÓN DE INTEMPERIE DE LA INSTALACIÓN NUCLEAR VANDELLÒS I</t>
  </si>
  <si>
    <t>D/Dª……………………… con domicilio en.…………………., enterado de la convocatoria de procedimiento de licitación para la contratación del proyecto de obras de mantenimiento del Edificio de Protección de Intemperie de la instalación nuclear Vandellòs I, expediente nº CO-TA-26-009,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</si>
</sst>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5" x14ac:knownFonts="1">
    <font>
      <sz val="11"/>
      <color theme="1"/>
      <name val="Calibri"/>
      <family val="2"/>
      <scheme val="minor"/>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sz val="11"/>
      <color rgb="FF9C5700"/>
      <name val="Calibri"/>
      <family val="2"/>
      <scheme val="minor"/>
    </font>
    <font>
      <sz val="10"/>
      <color theme="1"/>
      <name val="ENRESA Aroma Light"/>
    </font>
    <font>
      <sz val="9"/>
      <color rgb="FF000000"/>
      <name val="ENRESA Aroma Light"/>
    </font>
    <font>
      <b/>
      <sz val="8"/>
      <name val="Arial"/>
      <family val="2"/>
    </font>
    <font>
      <sz val="8"/>
      <name val="Arial"/>
      <family val="2"/>
    </font>
    <font>
      <i/>
      <sz val="8"/>
      <name val="Arial"/>
      <family val="2"/>
    </font>
    <font>
      <sz val="11"/>
      <name val="Calibri"/>
      <family val="2"/>
      <scheme val="minor"/>
    </font>
    <font>
      <sz val="11"/>
      <name val="ENRESA Aroma Light"/>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17" fillId="9" borderId="0" applyNumberFormat="0" applyBorder="0" applyAlignment="0" applyProtection="0"/>
  </cellStyleXfs>
  <cellXfs count="132">
    <xf numFmtId="0" fontId="0" fillId="0" borderId="0" xfId="0"/>
    <xf numFmtId="0" fontId="0" fillId="5" borderId="0" xfId="0" applyFill="1"/>
    <xf numFmtId="0" fontId="2" fillId="4" borderId="4" xfId="0" applyFont="1" applyFill="1" applyBorder="1" applyAlignment="1">
      <alignment horizontal="center" vertical="center"/>
    </xf>
    <xf numFmtId="0" fontId="6" fillId="5" borderId="0" xfId="0" applyFont="1" applyFill="1"/>
    <xf numFmtId="0" fontId="3" fillId="7" borderId="1" xfId="0" applyFont="1" applyFill="1" applyBorder="1" applyAlignment="1">
      <alignment vertical="center"/>
    </xf>
    <xf numFmtId="0" fontId="4" fillId="7" borderId="3" xfId="0" applyFont="1" applyFill="1" applyBorder="1" applyAlignment="1">
      <alignment vertical="center"/>
    </xf>
    <xf numFmtId="0" fontId="5" fillId="5" borderId="16" xfId="0" applyFont="1" applyFill="1" applyBorder="1" applyAlignment="1">
      <alignment wrapText="1"/>
    </xf>
    <xf numFmtId="0" fontId="5" fillId="5" borderId="6" xfId="0" applyFont="1" applyFill="1" applyBorder="1" applyAlignment="1">
      <alignment wrapText="1"/>
    </xf>
    <xf numFmtId="0" fontId="1" fillId="5" borderId="0" xfId="0" applyFont="1" applyFill="1" applyAlignment="1">
      <alignment horizontal="center" vertical="center"/>
    </xf>
    <xf numFmtId="0" fontId="3" fillId="8" borderId="4" xfId="0" applyFont="1" applyFill="1" applyBorder="1" applyAlignment="1">
      <alignment horizontal="center" vertical="center" wrapText="1"/>
    </xf>
    <xf numFmtId="0" fontId="14" fillId="5" borderId="0" xfId="0" applyFont="1" applyFill="1" applyAlignment="1">
      <alignment horizontal="center" vertical="center"/>
    </xf>
    <xf numFmtId="0" fontId="3" fillId="8" borderId="5" xfId="0" applyFont="1" applyFill="1" applyBorder="1" applyAlignment="1">
      <alignment horizontal="center" vertical="center" wrapText="1"/>
    </xf>
    <xf numFmtId="8" fontId="3" fillId="7" borderId="5" xfId="0" applyNumberFormat="1" applyFont="1" applyFill="1" applyBorder="1" applyAlignment="1">
      <alignment horizontal="right" vertical="center"/>
    </xf>
    <xf numFmtId="0" fontId="7" fillId="5" borderId="0" xfId="0" applyFont="1" applyFill="1" applyAlignment="1">
      <alignment horizontal="center" vertical="center"/>
    </xf>
    <xf numFmtId="0" fontId="8" fillId="5" borderId="0" xfId="0" applyFont="1" applyFill="1"/>
    <xf numFmtId="4" fontId="11" fillId="5" borderId="0" xfId="0" applyNumberFormat="1" applyFont="1" applyFill="1"/>
    <xf numFmtId="0" fontId="8" fillId="5" borderId="0" xfId="0" applyFont="1" applyFill="1" applyAlignment="1">
      <alignment vertical="center"/>
    </xf>
    <xf numFmtId="0" fontId="11" fillId="5" borderId="0" xfId="0" applyFont="1" applyFill="1"/>
    <xf numFmtId="0" fontId="1" fillId="5" borderId="0" xfId="0" applyFont="1" applyFill="1" applyAlignment="1">
      <alignment horizontal="left"/>
    </xf>
    <xf numFmtId="0" fontId="14" fillId="0" borderId="7" xfId="0" applyFont="1" applyBorder="1" applyAlignment="1" applyProtection="1">
      <alignment horizontal="center" vertical="center" wrapText="1"/>
      <protection locked="0"/>
    </xf>
    <xf numFmtId="0" fontId="1" fillId="5" borderId="0" xfId="0" applyFont="1" applyFill="1" applyAlignment="1">
      <alignment horizontal="justify" vertical="justify" wrapText="1"/>
    </xf>
    <xf numFmtId="8" fontId="16" fillId="7" borderId="5" xfId="0" applyNumberFormat="1" applyFont="1" applyFill="1" applyBorder="1" applyAlignment="1">
      <alignment horizontal="right" vertical="center"/>
    </xf>
    <xf numFmtId="0" fontId="18" fillId="0" borderId="5" xfId="0" applyFont="1" applyBorder="1" applyAlignment="1" applyProtection="1">
      <alignment horizontal="center" vertical="center" wrapText="1"/>
      <protection locked="0"/>
    </xf>
    <xf numFmtId="0" fontId="17" fillId="5" borderId="0" xfId="1" applyFill="1" applyAlignment="1" applyProtection="1">
      <alignment horizontal="left"/>
    </xf>
    <xf numFmtId="0" fontId="0" fillId="5" borderId="0" xfId="0" applyFill="1" applyProtection="1">
      <protection hidden="1"/>
    </xf>
    <xf numFmtId="0" fontId="12"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1" fillId="5" borderId="0" xfId="0" applyFont="1" applyFill="1" applyAlignment="1">
      <alignment horizontal="center" vertical="center" wrapText="1"/>
    </xf>
    <xf numFmtId="0" fontId="18" fillId="5" borderId="1" xfId="0" applyFont="1" applyFill="1" applyBorder="1" applyAlignment="1" applyProtection="1">
      <alignment horizontal="center" vertical="center" wrapText="1"/>
      <protection locked="0"/>
    </xf>
    <xf numFmtId="0" fontId="18" fillId="5" borderId="3" xfId="0" applyFont="1" applyFill="1" applyBorder="1" applyAlignment="1" applyProtection="1">
      <alignment horizontal="center" vertical="center" wrapText="1"/>
      <protection locked="0"/>
    </xf>
    <xf numFmtId="0" fontId="18" fillId="5" borderId="4" xfId="0" applyFont="1" applyFill="1" applyBorder="1" applyAlignment="1" applyProtection="1">
      <alignment horizontal="center" vertical="center" wrapText="1"/>
      <protection locked="0"/>
    </xf>
    <xf numFmtId="4" fontId="0" fillId="5" borderId="0" xfId="0" applyNumberFormat="1" applyFill="1"/>
    <xf numFmtId="4" fontId="10" fillId="5" borderId="0" xfId="0" applyNumberFormat="1" applyFont="1" applyFill="1"/>
    <xf numFmtId="0" fontId="0" fillId="5" borderId="0" xfId="0" applyFill="1" applyAlignment="1">
      <alignment horizontal="center" vertical="center"/>
    </xf>
    <xf numFmtId="0" fontId="0" fillId="5" borderId="0" xfId="0" applyFill="1" applyAlignment="1">
      <alignment vertical="center"/>
    </xf>
    <xf numFmtId="0" fontId="11" fillId="5" borderId="0" xfId="0" applyFont="1" applyFill="1" applyAlignment="1">
      <alignment vertical="center"/>
    </xf>
    <xf numFmtId="0" fontId="0" fillId="0" borderId="0" xfId="0" applyAlignment="1">
      <alignment vertical="center"/>
    </xf>
    <xf numFmtId="8" fontId="20" fillId="2" borderId="5" xfId="0" applyNumberFormat="1" applyFont="1" applyFill="1" applyBorder="1" applyAlignment="1">
      <alignment horizontal="center" vertical="center"/>
    </xf>
    <xf numFmtId="4" fontId="22" fillId="0" borderId="5" xfId="0" applyNumberFormat="1" applyFont="1" applyBorder="1" applyAlignment="1">
      <alignment horizontal="center" vertical="center" wrapText="1"/>
    </xf>
    <xf numFmtId="0" fontId="22" fillId="0" borderId="4" xfId="0" applyFont="1" applyBorder="1" applyAlignment="1">
      <alignment horizontal="center" vertical="center" wrapText="1"/>
    </xf>
    <xf numFmtId="0" fontId="20" fillId="3" borderId="7" xfId="0" applyFont="1" applyFill="1" applyBorder="1" applyAlignment="1">
      <alignment horizontal="center" vertical="center"/>
    </xf>
    <xf numFmtId="4" fontId="20" fillId="6" borderId="6" xfId="0" applyNumberFormat="1" applyFont="1" applyFill="1" applyBorder="1" applyAlignment="1" applyProtection="1">
      <alignment horizontal="right" vertical="center"/>
      <protection locked="0"/>
    </xf>
    <xf numFmtId="4" fontId="20" fillId="3" borderId="7" xfId="0" applyNumberFormat="1" applyFont="1" applyFill="1" applyBorder="1" applyAlignment="1">
      <alignment horizontal="right" vertical="center"/>
    </xf>
    <xf numFmtId="0" fontId="23" fillId="0" borderId="0" xfId="0" applyFont="1"/>
    <xf numFmtId="4" fontId="23" fillId="0" borderId="0" xfId="0" applyNumberFormat="1" applyFont="1"/>
    <xf numFmtId="0" fontId="23" fillId="0" borderId="0" xfId="0" applyFont="1" applyAlignment="1">
      <alignment horizontal="center" vertical="center"/>
    </xf>
    <xf numFmtId="0" fontId="23" fillId="0" borderId="3" xfId="0" applyFont="1" applyBorder="1"/>
    <xf numFmtId="0" fontId="23" fillId="0" borderId="0" xfId="0" applyFont="1" applyAlignment="1">
      <alignment wrapText="1"/>
    </xf>
    <xf numFmtId="0" fontId="20" fillId="3" borderId="6" xfId="0" quotePrefix="1" applyFont="1" applyFill="1" applyBorder="1" applyAlignment="1">
      <alignment horizontal="center" vertical="center"/>
    </xf>
    <xf numFmtId="4" fontId="20" fillId="3" borderId="7" xfId="0" applyNumberFormat="1" applyFont="1" applyFill="1" applyBorder="1" applyAlignment="1">
      <alignment horizontal="center" vertical="center"/>
    </xf>
    <xf numFmtId="0" fontId="23" fillId="0" borderId="0" xfId="0" applyFont="1" applyAlignment="1">
      <alignment vertical="center" wrapText="1"/>
    </xf>
    <xf numFmtId="4" fontId="23" fillId="0" borderId="0" xfId="0" applyNumberFormat="1" applyFont="1" applyAlignment="1">
      <alignment vertical="center" wrapText="1"/>
    </xf>
    <xf numFmtId="0" fontId="23" fillId="0" borderId="0" xfId="0" applyFont="1" applyAlignment="1">
      <alignment horizontal="center" vertical="center" wrapText="1"/>
    </xf>
    <xf numFmtId="0" fontId="23" fillId="5" borderId="0" xfId="0" applyFont="1" applyFill="1"/>
    <xf numFmtId="0" fontId="23" fillId="5" borderId="0" xfId="0" applyFont="1" applyFill="1" applyAlignment="1">
      <alignment horizontal="center" vertical="center"/>
    </xf>
    <xf numFmtId="2" fontId="20" fillId="3" borderId="7" xfId="0" applyNumberFormat="1" applyFont="1" applyFill="1" applyBorder="1" applyAlignment="1">
      <alignment horizontal="center" vertical="center"/>
    </xf>
    <xf numFmtId="0" fontId="23" fillId="0" borderId="8" xfId="0" applyFont="1" applyBorder="1"/>
    <xf numFmtId="0" fontId="20" fillId="3" borderId="1" xfId="0" applyFont="1" applyFill="1" applyBorder="1" applyAlignment="1">
      <alignment horizontal="justify" vertical="center" wrapText="1"/>
    </xf>
    <xf numFmtId="0" fontId="20" fillId="3" borderId="3" xfId="0" applyFont="1" applyFill="1" applyBorder="1" applyAlignment="1">
      <alignment horizontal="justify" vertical="center" wrapText="1"/>
    </xf>
    <xf numFmtId="0" fontId="21" fillId="0" borderId="9" xfId="0" applyFont="1" applyBorder="1" applyAlignment="1">
      <alignment horizontal="justify" vertical="center" wrapText="1"/>
    </xf>
    <xf numFmtId="0" fontId="21" fillId="0" borderId="8" xfId="0" applyFont="1" applyBorder="1" applyAlignment="1">
      <alignment horizontal="justify" vertical="center" wrapText="1"/>
    </xf>
    <xf numFmtId="0" fontId="21" fillId="0" borderId="7" xfId="0" applyFont="1" applyBorder="1" applyAlignment="1">
      <alignment horizontal="justify" vertical="center" wrapText="1"/>
    </xf>
    <xf numFmtId="0" fontId="22" fillId="0" borderId="1"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0" fillId="2" borderId="10" xfId="0" applyFont="1" applyFill="1" applyBorder="1" applyAlignment="1">
      <alignment vertical="center" wrapText="1"/>
    </xf>
    <xf numFmtId="0" fontId="20" fillId="2" borderId="3" xfId="0" applyFont="1" applyFill="1" applyBorder="1" applyAlignment="1">
      <alignment vertical="center" wrapText="1"/>
    </xf>
    <xf numFmtId="0" fontId="20" fillId="2" borderId="4" xfId="0" applyFont="1" applyFill="1" applyBorder="1" applyAlignment="1">
      <alignment vertical="center" wrapText="1"/>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3" borderId="4" xfId="0" applyFont="1" applyFill="1" applyBorder="1" applyAlignment="1">
      <alignment horizontal="justify" vertical="center" wrapText="1"/>
    </xf>
    <xf numFmtId="0" fontId="21" fillId="0" borderId="1"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3" fillId="8" borderId="13" xfId="0" applyFont="1" applyFill="1" applyBorder="1" applyAlignment="1">
      <alignment horizontal="center" vertical="center" wrapText="1"/>
    </xf>
    <xf numFmtId="0" fontId="3" fillId="8" borderId="14" xfId="0" applyFont="1" applyFill="1" applyBorder="1" applyAlignment="1">
      <alignment horizontal="center" vertical="center" wrapText="1"/>
    </xf>
    <xf numFmtId="0" fontId="3" fillId="8" borderId="15" xfId="0" applyFont="1" applyFill="1" applyBorder="1" applyAlignment="1">
      <alignment horizontal="center" vertical="center" wrapText="1"/>
    </xf>
    <xf numFmtId="0" fontId="18" fillId="5" borderId="1" xfId="0" applyFont="1" applyFill="1" applyBorder="1" applyAlignment="1" applyProtection="1">
      <alignment horizontal="center" vertical="center" wrapText="1"/>
      <protection locked="0"/>
    </xf>
    <xf numFmtId="0" fontId="18" fillId="5" borderId="3" xfId="0" applyFont="1" applyFill="1" applyBorder="1" applyAlignment="1" applyProtection="1">
      <alignment horizontal="center" vertical="center" wrapText="1"/>
      <protection locked="0"/>
    </xf>
    <xf numFmtId="0" fontId="18" fillId="5" borderId="4" xfId="0" applyFont="1" applyFill="1" applyBorder="1" applyAlignment="1" applyProtection="1">
      <alignment horizontal="center" vertical="center" wrapText="1"/>
      <protection locked="0"/>
    </xf>
    <xf numFmtId="0" fontId="1" fillId="0" borderId="0" xfId="0" applyFont="1" applyAlignment="1" applyProtection="1">
      <alignment horizontal="left"/>
      <protection locked="0"/>
    </xf>
    <xf numFmtId="0" fontId="1" fillId="5" borderId="17" xfId="0" applyFont="1" applyFill="1" applyBorder="1" applyAlignment="1" applyProtection="1">
      <alignment horizontal="center"/>
      <protection locked="0"/>
    </xf>
    <xf numFmtId="0" fontId="1" fillId="5" borderId="18" xfId="0" applyFont="1" applyFill="1" applyBorder="1" applyAlignment="1" applyProtection="1">
      <alignment horizontal="center"/>
      <protection locked="0"/>
    </xf>
    <xf numFmtId="0" fontId="1" fillId="5" borderId="19" xfId="0" applyFont="1" applyFill="1" applyBorder="1" applyAlignment="1" applyProtection="1">
      <alignment horizontal="center"/>
      <protection locked="0"/>
    </xf>
    <xf numFmtId="0" fontId="1" fillId="5" borderId="20" xfId="0" applyFont="1" applyFill="1" applyBorder="1" applyAlignment="1" applyProtection="1">
      <alignment horizontal="center"/>
      <protection locked="0"/>
    </xf>
    <xf numFmtId="0" fontId="1" fillId="5" borderId="0" xfId="0" applyFont="1" applyFill="1" applyAlignment="1" applyProtection="1">
      <alignment horizontal="center"/>
      <protection locked="0"/>
    </xf>
    <xf numFmtId="0" fontId="1" fillId="5" borderId="21" xfId="0" applyFont="1" applyFill="1" applyBorder="1" applyAlignment="1" applyProtection="1">
      <alignment horizontal="center"/>
      <protection locked="0"/>
    </xf>
    <xf numFmtId="0" fontId="1" fillId="5" borderId="22" xfId="0" applyFont="1" applyFill="1" applyBorder="1" applyAlignment="1" applyProtection="1">
      <alignment horizontal="center"/>
      <protection locked="0"/>
    </xf>
    <xf numFmtId="0" fontId="1" fillId="5" borderId="23" xfId="0" applyFont="1" applyFill="1" applyBorder="1" applyAlignment="1" applyProtection="1">
      <alignment horizontal="center"/>
      <protection locked="0"/>
    </xf>
    <xf numFmtId="0" fontId="1" fillId="5" borderId="24" xfId="0" applyFont="1" applyFill="1" applyBorder="1" applyAlignment="1" applyProtection="1">
      <alignment horizontal="center"/>
      <protection locked="0"/>
    </xf>
    <xf numFmtId="0" fontId="21" fillId="0" borderId="1" xfId="0" applyFont="1" applyBorder="1" applyAlignment="1">
      <alignment horizontal="justify" vertical="center"/>
    </xf>
    <xf numFmtId="0" fontId="21" fillId="0" borderId="3" xfId="0" applyFont="1" applyBorder="1" applyAlignment="1">
      <alignment horizontal="justify" vertical="center"/>
    </xf>
    <xf numFmtId="0" fontId="21" fillId="0" borderId="4" xfId="0" applyFont="1" applyBorder="1" applyAlignment="1">
      <alignment horizontal="justify" vertical="center"/>
    </xf>
    <xf numFmtId="0" fontId="14" fillId="5" borderId="0" xfId="0" applyFont="1" applyFill="1" applyAlignment="1">
      <alignment horizontal="center"/>
    </xf>
    <xf numFmtId="0" fontId="14" fillId="5" borderId="0" xfId="0" applyFont="1" applyFill="1" applyAlignment="1">
      <alignment horizontal="center" vertical="center"/>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7" xfId="0" applyFont="1" applyBorder="1" applyAlignment="1">
      <alignment horizontal="center" vertical="center" wrapText="1"/>
    </xf>
    <xf numFmtId="0" fontId="3" fillId="8" borderId="1" xfId="0" applyFont="1" applyFill="1" applyBorder="1" applyAlignment="1">
      <alignment horizontal="center" vertical="center" wrapText="1"/>
    </xf>
    <xf numFmtId="0" fontId="3" fillId="8" borderId="3" xfId="0" applyFont="1" applyFill="1" applyBorder="1" applyAlignment="1">
      <alignment horizontal="center" vertical="center" wrapText="1"/>
    </xf>
    <xf numFmtId="0" fontId="3" fillId="8" borderId="4"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2" fillId="4" borderId="1"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19" fillId="7" borderId="13" xfId="0" applyFont="1" applyFill="1" applyBorder="1" applyAlignment="1">
      <alignment horizontal="left" vertical="center"/>
    </xf>
    <xf numFmtId="0" fontId="19" fillId="7" borderId="14" xfId="0" applyFont="1" applyFill="1" applyBorder="1" applyAlignment="1">
      <alignment horizontal="left" vertical="center"/>
    </xf>
    <xf numFmtId="8" fontId="3" fillId="0" borderId="1" xfId="0" applyNumberFormat="1" applyFont="1" applyBorder="1" applyAlignment="1">
      <alignment horizontal="right" vertical="center"/>
    </xf>
    <xf numFmtId="8" fontId="3" fillId="0" borderId="4" xfId="0" applyNumberFormat="1" applyFont="1" applyBorder="1" applyAlignment="1">
      <alignment horizontal="right" vertical="center"/>
    </xf>
    <xf numFmtId="0" fontId="24" fillId="0" borderId="0" xfId="0" applyFont="1" applyAlignment="1" applyProtection="1">
      <alignment horizontal="justify" vertical="justify" wrapText="1"/>
      <protection locked="0"/>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3" fillId="8" borderId="9" xfId="0" applyFont="1" applyFill="1" applyBorder="1" applyAlignment="1">
      <alignment horizontal="center" vertical="center" wrapText="1"/>
    </xf>
    <xf numFmtId="0" fontId="3" fillId="8" borderId="7" xfId="0" applyFont="1" applyFill="1" applyBorder="1" applyAlignment="1">
      <alignment horizontal="center" vertical="center" wrapText="1"/>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122537</xdr:colOff>
      <xdr:row>0</xdr:row>
      <xdr:rowOff>86636</xdr:rowOff>
    </xdr:from>
    <xdr:to>
      <xdr:col>1</xdr:col>
      <xdr:colOff>1024942</xdr:colOff>
      <xdr:row>5</xdr:row>
      <xdr:rowOff>41413</xdr:rowOff>
    </xdr:to>
    <xdr:pic>
      <xdr:nvPicPr>
        <xdr:cNvPr id="3" name="Imagen 2">
          <a:extLst>
            <a:ext uri="{FF2B5EF4-FFF2-40B4-BE49-F238E27FC236}">
              <a16:creationId xmlns:a16="http://schemas.microsoft.com/office/drawing/2014/main" id="{7B4D1B03-BF0F-469D-8592-2CFEF31C05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5755" cy="57390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115956</xdr:colOff>
      <xdr:row>14</xdr:row>
      <xdr:rowOff>164661</xdr:rowOff>
    </xdr:from>
    <xdr:to>
      <xdr:col>4</xdr:col>
      <xdr:colOff>1335855</xdr:colOff>
      <xdr:row>15</xdr:row>
      <xdr:rowOff>490994</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257260" y="2856509"/>
          <a:ext cx="1219899" cy="53149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5"/>
  <sheetViews>
    <sheetView zoomScale="90" zoomScaleNormal="90" workbookViewId="0">
      <selection activeCell="A23" sqref="A23"/>
    </sheetView>
  </sheetViews>
  <sheetFormatPr baseColWidth="10" defaultColWidth="11.5546875" defaultRowHeight="14.4" x14ac:dyDescent="0.3"/>
  <cols>
    <col min="1" max="1" width="2" style="24" customWidth="1"/>
    <col min="2" max="2" width="42.6640625" style="27" customWidth="1"/>
    <col min="3" max="3" width="6" style="27" customWidth="1"/>
    <col min="4" max="4" width="16.6640625" style="27" customWidth="1"/>
    <col min="5" max="5" width="15.44140625" style="24" customWidth="1"/>
    <col min="6" max="6" width="1" style="24" customWidth="1"/>
    <col min="7" max="15" width="11.5546875" style="24"/>
    <col min="16" max="16" width="13.109375" style="24" customWidth="1"/>
    <col min="17" max="17" width="2.88671875" style="24" customWidth="1"/>
    <col min="18" max="29" width="11.5546875" style="24"/>
    <col min="30" max="16384" width="11.5546875" style="27"/>
  </cols>
  <sheetData>
    <row r="1" spans="2:2" s="24" customFormat="1" ht="9.75" customHeight="1" x14ac:dyDescent="0.3"/>
    <row r="2" spans="2:2" s="24" customFormat="1" ht="9.75" customHeight="1" x14ac:dyDescent="0.3"/>
    <row r="3" spans="2:2" s="24" customFormat="1" ht="9.75" customHeight="1" x14ac:dyDescent="0.3"/>
    <row r="4" spans="2:2" s="24" customFormat="1" ht="9.75" customHeight="1" x14ac:dyDescent="0.3"/>
    <row r="5" spans="2:2" s="24" customFormat="1" ht="9.75" customHeight="1" x14ac:dyDescent="0.3"/>
    <row r="6" spans="2:2" s="24" customFormat="1" ht="20.25" customHeight="1" x14ac:dyDescent="0.4">
      <c r="B6" s="25" t="s">
        <v>25</v>
      </c>
    </row>
    <row r="7" spans="2:2" s="24" customFormat="1" ht="15" customHeight="1" x14ac:dyDescent="0.3"/>
    <row r="8" spans="2:2" s="24" customFormat="1" ht="15" customHeight="1" x14ac:dyDescent="0.3">
      <c r="B8" s="26" t="s">
        <v>35</v>
      </c>
    </row>
    <row r="9" spans="2:2" s="24" customFormat="1" ht="15" customHeight="1" x14ac:dyDescent="0.3">
      <c r="B9" s="26" t="s">
        <v>44</v>
      </c>
    </row>
    <row r="10" spans="2:2" s="24" customFormat="1" ht="15" customHeight="1" x14ac:dyDescent="0.3">
      <c r="B10" s="26" t="s">
        <v>45</v>
      </c>
    </row>
    <row r="11" spans="2:2" s="24" customFormat="1" ht="15" customHeight="1" x14ac:dyDescent="0.3">
      <c r="B11" s="26" t="s">
        <v>36</v>
      </c>
    </row>
    <row r="12" spans="2:2" s="24" customFormat="1" ht="15" customHeight="1" x14ac:dyDescent="0.3">
      <c r="B12" s="26" t="s">
        <v>32</v>
      </c>
    </row>
    <row r="13" spans="2:2" s="24" customFormat="1" ht="15" customHeight="1" x14ac:dyDescent="0.3">
      <c r="B13" s="26" t="s">
        <v>34</v>
      </c>
    </row>
    <row r="14" spans="2:2" s="24" customFormat="1" ht="15" customHeight="1" x14ac:dyDescent="0.3">
      <c r="B14" s="26" t="s">
        <v>29</v>
      </c>
    </row>
    <row r="15" spans="2:2" s="24" customFormat="1" ht="15" customHeight="1" x14ac:dyDescent="0.3">
      <c r="B15" s="26" t="s">
        <v>27</v>
      </c>
    </row>
    <row r="16" spans="2:2" s="24" customFormat="1" ht="15" customHeight="1" x14ac:dyDescent="0.3">
      <c r="B16" s="26" t="s">
        <v>30</v>
      </c>
    </row>
    <row r="17" spans="2:19" s="24" customFormat="1" ht="15" customHeight="1" x14ac:dyDescent="0.3">
      <c r="B17" s="26" t="s">
        <v>31</v>
      </c>
    </row>
    <row r="18" spans="2:19" s="24" customFormat="1" ht="15" customHeight="1" x14ac:dyDescent="0.3">
      <c r="B18" s="26" t="s">
        <v>26</v>
      </c>
    </row>
    <row r="19" spans="2:19" s="24" customFormat="1" ht="15" customHeight="1" x14ac:dyDescent="0.3">
      <c r="B19" s="26" t="s">
        <v>28</v>
      </c>
    </row>
    <row r="20" spans="2:19" s="24" customFormat="1" ht="5.25" customHeight="1" x14ac:dyDescent="0.3">
      <c r="B20" s="26"/>
    </row>
    <row r="21" spans="2:19" s="24" customFormat="1" ht="47.25" customHeight="1" x14ac:dyDescent="0.3">
      <c r="B21" s="129" t="s">
        <v>33</v>
      </c>
      <c r="C21" s="130"/>
      <c r="D21" s="130"/>
      <c r="E21" s="130"/>
      <c r="F21" s="130"/>
      <c r="G21" s="130"/>
      <c r="H21" s="130"/>
      <c r="I21" s="130"/>
      <c r="J21" s="130"/>
      <c r="K21" s="130"/>
      <c r="L21" s="130"/>
      <c r="M21" s="130"/>
      <c r="N21" s="130"/>
      <c r="O21" s="130"/>
      <c r="P21" s="130"/>
      <c r="Q21" s="130"/>
      <c r="R21" s="130"/>
      <c r="S21" s="131"/>
    </row>
    <row r="22" spans="2:19" s="24" customFormat="1" x14ac:dyDescent="0.3"/>
    <row r="23" spans="2:19" s="24" customFormat="1" x14ac:dyDescent="0.3"/>
    <row r="24" spans="2:19" s="24" customFormat="1" x14ac:dyDescent="0.3"/>
    <row r="25" spans="2:19" s="24" customFormat="1" x14ac:dyDescent="0.3"/>
    <row r="26" spans="2:19" s="24" customFormat="1" x14ac:dyDescent="0.3"/>
    <row r="27" spans="2:19" s="24" customFormat="1" x14ac:dyDescent="0.3"/>
    <row r="28" spans="2:19" s="24" customFormat="1" x14ac:dyDescent="0.3"/>
    <row r="29" spans="2:19" s="24" customFormat="1" x14ac:dyDescent="0.3"/>
    <row r="30" spans="2:19" s="24" customFormat="1" x14ac:dyDescent="0.3"/>
    <row r="31" spans="2:19" s="24" customFormat="1" x14ac:dyDescent="0.3"/>
    <row r="32" spans="2:19" s="24" customFormat="1" x14ac:dyDescent="0.3"/>
    <row r="33" s="24" customFormat="1" x14ac:dyDescent="0.3"/>
    <row r="34" s="24" customFormat="1" x14ac:dyDescent="0.3"/>
    <row r="35" s="24" customFormat="1" x14ac:dyDescent="0.3"/>
    <row r="36" s="24" customFormat="1" x14ac:dyDescent="0.3"/>
    <row r="37" s="24" customFormat="1" x14ac:dyDescent="0.3"/>
    <row r="38" s="24" customFormat="1" x14ac:dyDescent="0.3"/>
    <row r="39" s="24" customFormat="1" x14ac:dyDescent="0.3"/>
    <row r="40" s="24" customFormat="1" x14ac:dyDescent="0.3"/>
    <row r="41" s="24" customFormat="1" x14ac:dyDescent="0.3"/>
    <row r="42" s="24" customFormat="1" x14ac:dyDescent="0.3"/>
    <row r="43" s="24" customFormat="1" x14ac:dyDescent="0.3"/>
    <row r="44" s="24" customFormat="1" x14ac:dyDescent="0.3"/>
    <row r="45" s="24" customFormat="1" x14ac:dyDescent="0.3"/>
    <row r="46" s="24" customFormat="1" x14ac:dyDescent="0.3"/>
    <row r="47" s="24" customFormat="1" x14ac:dyDescent="0.3"/>
    <row r="48" s="24" customFormat="1" x14ac:dyDescent="0.3"/>
    <row r="49" s="24" customFormat="1" x14ac:dyDescent="0.3"/>
    <row r="50" s="24" customFormat="1" x14ac:dyDescent="0.3"/>
    <row r="51" s="24" customFormat="1" x14ac:dyDescent="0.3"/>
    <row r="52" s="24" customFormat="1" x14ac:dyDescent="0.3"/>
    <row r="53" s="24" customFormat="1" x14ac:dyDescent="0.3"/>
    <row r="54" s="24" customFormat="1" x14ac:dyDescent="0.3"/>
    <row r="55" s="24" customFormat="1" x14ac:dyDescent="0.3"/>
    <row r="56" s="24" customFormat="1" x14ac:dyDescent="0.3"/>
    <row r="57" s="24" customFormat="1" x14ac:dyDescent="0.3"/>
    <row r="58" s="24" customFormat="1" x14ac:dyDescent="0.3"/>
    <row r="59" s="24" customFormat="1" x14ac:dyDescent="0.3"/>
    <row r="60" s="24" customFormat="1" x14ac:dyDescent="0.3"/>
    <row r="61" s="24" customFormat="1" x14ac:dyDescent="0.3"/>
    <row r="62" s="24" customFormat="1" x14ac:dyDescent="0.3"/>
    <row r="63" s="24" customFormat="1" x14ac:dyDescent="0.3"/>
    <row r="64" s="24" customFormat="1" x14ac:dyDescent="0.3"/>
    <row r="65" s="24" customFormat="1" x14ac:dyDescent="0.3"/>
    <row r="66" s="24" customFormat="1" x14ac:dyDescent="0.3"/>
    <row r="67" s="24" customFormat="1" x14ac:dyDescent="0.3"/>
    <row r="68" s="24" customFormat="1" x14ac:dyDescent="0.3"/>
    <row r="69" s="24" customFormat="1" x14ac:dyDescent="0.3"/>
    <row r="70" s="24" customFormat="1" x14ac:dyDescent="0.3"/>
    <row r="71" s="24" customFormat="1" x14ac:dyDescent="0.3"/>
    <row r="72" s="24" customFormat="1" x14ac:dyDescent="0.3"/>
    <row r="73" s="24" customFormat="1" x14ac:dyDescent="0.3"/>
    <row r="74" s="24" customFormat="1" x14ac:dyDescent="0.3"/>
    <row r="75" s="24" customFormat="1" x14ac:dyDescent="0.3"/>
    <row r="76" s="24" customFormat="1" x14ac:dyDescent="0.3"/>
    <row r="77" s="24" customFormat="1" x14ac:dyDescent="0.3"/>
    <row r="78" s="24" customFormat="1" x14ac:dyDescent="0.3"/>
    <row r="79" s="24" customFormat="1" x14ac:dyDescent="0.3"/>
    <row r="80" s="24" customFormat="1" x14ac:dyDescent="0.3"/>
    <row r="81" s="24" customFormat="1" x14ac:dyDescent="0.3"/>
    <row r="82" s="24" customFormat="1" x14ac:dyDescent="0.3"/>
    <row r="83" s="24" customFormat="1" x14ac:dyDescent="0.3"/>
    <row r="84" s="24" customFormat="1" x14ac:dyDescent="0.3"/>
    <row r="85" s="24" customFormat="1" x14ac:dyDescent="0.3"/>
  </sheetData>
  <sheetProtection algorithmName="SHA-512" hashValue="WXR9cGl89C7hXCXkzVDbZZoGi92LYrZFwQ2gH92EaJG3ZLP6udHpHv/MXS0Gi43hGWQbbe9NfXdD0GVF+GCWNA==" saltValue="wSTFx1+dnUgAaCA7usD5BQ==" spinCount="100000" sheet="1" objects="1" scenarios="1" selectLockedCells="1" selectUnlockedCells="1"/>
  <mergeCells count="1">
    <mergeCell ref="B21:S21"/>
  </mergeCells>
  <pageMargins left="0.15748031496062992" right="0.15748031496062992" top="0.74803149606299213" bottom="0.74803149606299213" header="0.31496062992125984" footer="0.31496062992125984"/>
  <pageSetup paperSize="9" scale="6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pageSetUpPr fitToPage="1"/>
  </sheetPr>
  <dimension ref="A1:AB724"/>
  <sheetViews>
    <sheetView tabSelected="1" topLeftCell="A211" zoomScaleNormal="100" workbookViewId="0">
      <selection activeCell="F234" sqref="F234"/>
    </sheetView>
  </sheetViews>
  <sheetFormatPr baseColWidth="10" defaultRowHeight="14.4" x14ac:dyDescent="0.3"/>
  <cols>
    <col min="1" max="1" width="2" style="1" customWidth="1"/>
    <col min="2" max="2" width="9.109375" customWidth="1"/>
    <col min="3" max="3" width="9.88671875" customWidth="1"/>
    <col min="4" max="4" width="52.109375" customWidth="1"/>
    <col min="5" max="5" width="20.44140625" style="1" customWidth="1"/>
    <col min="6" max="6" width="10.77734375" style="1" customWidth="1"/>
    <col min="7" max="7" width="10.77734375" style="34" customWidth="1"/>
    <col min="8" max="8" width="15.77734375" style="1" customWidth="1"/>
    <col min="9" max="9" width="76.33203125" style="1" customWidth="1"/>
    <col min="10" max="28" width="11.5546875" style="1"/>
  </cols>
  <sheetData>
    <row r="1" spans="2:8" s="1" customFormat="1" ht="7.5" customHeight="1" x14ac:dyDescent="0.3">
      <c r="G1" s="34"/>
    </row>
    <row r="2" spans="2:8" s="1" customFormat="1" ht="27.75" customHeight="1" x14ac:dyDescent="0.4">
      <c r="B2" s="94" t="s">
        <v>50</v>
      </c>
      <c r="C2" s="94"/>
      <c r="D2" s="94"/>
      <c r="E2" s="94"/>
      <c r="F2" s="94"/>
      <c r="G2" s="94"/>
      <c r="H2" s="94"/>
    </row>
    <row r="3" spans="2:8" s="1" customFormat="1" ht="9.75" customHeight="1" x14ac:dyDescent="0.3">
      <c r="B3" s="10"/>
      <c r="C3" s="10"/>
      <c r="D3" s="10"/>
      <c r="E3" s="10"/>
      <c r="F3" s="10"/>
      <c r="G3" s="10"/>
      <c r="H3" s="10"/>
    </row>
    <row r="4" spans="2:8" s="1" customFormat="1" ht="16.5" customHeight="1" x14ac:dyDescent="0.3">
      <c r="B4" s="95" t="s">
        <v>15</v>
      </c>
      <c r="C4" s="95"/>
      <c r="D4" s="95"/>
      <c r="E4" s="95"/>
      <c r="F4" s="95"/>
      <c r="G4" s="95"/>
      <c r="H4" s="95"/>
    </row>
    <row r="5" spans="2:8" s="1" customFormat="1" ht="15" customHeight="1" x14ac:dyDescent="0.3">
      <c r="B5" s="8"/>
      <c r="G5" s="34"/>
    </row>
    <row r="6" spans="2:8" s="1" customFormat="1" ht="15" customHeight="1" x14ac:dyDescent="0.3">
      <c r="B6" s="122" t="s">
        <v>169</v>
      </c>
      <c r="C6" s="122"/>
      <c r="D6" s="122"/>
      <c r="E6" s="122"/>
      <c r="F6" s="122"/>
      <c r="G6" s="122"/>
      <c r="H6" s="122"/>
    </row>
    <row r="7" spans="2:8" s="1" customFormat="1" ht="15" customHeight="1" x14ac:dyDescent="0.3">
      <c r="B7" s="122"/>
      <c r="C7" s="122"/>
      <c r="D7" s="122"/>
      <c r="E7" s="122"/>
      <c r="F7" s="122"/>
      <c r="G7" s="122"/>
      <c r="H7" s="122"/>
    </row>
    <row r="8" spans="2:8" s="1" customFormat="1" ht="15" customHeight="1" x14ac:dyDescent="0.3">
      <c r="B8" s="122"/>
      <c r="C8" s="122"/>
      <c r="D8" s="122"/>
      <c r="E8" s="122"/>
      <c r="F8" s="122"/>
      <c r="G8" s="122"/>
      <c r="H8" s="122"/>
    </row>
    <row r="9" spans="2:8" s="1" customFormat="1" ht="15" customHeight="1" x14ac:dyDescent="0.3">
      <c r="B9" s="122"/>
      <c r="C9" s="122"/>
      <c r="D9" s="122"/>
      <c r="E9" s="122"/>
      <c r="F9" s="122"/>
      <c r="G9" s="122"/>
      <c r="H9" s="122"/>
    </row>
    <row r="10" spans="2:8" s="1" customFormat="1" ht="15" customHeight="1" x14ac:dyDescent="0.3">
      <c r="B10" s="122"/>
      <c r="C10" s="122"/>
      <c r="D10" s="122"/>
      <c r="E10" s="122"/>
      <c r="F10" s="122"/>
      <c r="G10" s="122"/>
      <c r="H10" s="122"/>
    </row>
    <row r="11" spans="2:8" s="1" customFormat="1" ht="15" customHeight="1" x14ac:dyDescent="0.3">
      <c r="B11" s="122"/>
      <c r="C11" s="122"/>
      <c r="D11" s="122"/>
      <c r="E11" s="122"/>
      <c r="F11" s="122"/>
      <c r="G11" s="122"/>
      <c r="H11" s="122"/>
    </row>
    <row r="12" spans="2:8" s="1" customFormat="1" ht="15" customHeight="1" x14ac:dyDescent="0.3">
      <c r="B12" s="122"/>
      <c r="C12" s="122"/>
      <c r="D12" s="122"/>
      <c r="E12" s="122"/>
      <c r="F12" s="122"/>
      <c r="G12" s="122"/>
      <c r="H12" s="122"/>
    </row>
    <row r="13" spans="2:8" s="1" customFormat="1" ht="15" customHeight="1" x14ac:dyDescent="0.3">
      <c r="B13" s="122"/>
      <c r="C13" s="122"/>
      <c r="D13" s="122"/>
      <c r="E13" s="122"/>
      <c r="F13" s="122"/>
      <c r="G13" s="122"/>
      <c r="H13" s="122"/>
    </row>
    <row r="14" spans="2:8" s="1" customFormat="1" ht="15" customHeight="1" thickBot="1" x14ac:dyDescent="0.35">
      <c r="B14" s="20"/>
      <c r="C14" s="20"/>
      <c r="D14" s="20"/>
      <c r="E14" s="20"/>
      <c r="F14" s="20"/>
      <c r="G14" s="28"/>
      <c r="H14" s="20"/>
    </row>
    <row r="15" spans="2:8" ht="16.5" customHeight="1" x14ac:dyDescent="0.4">
      <c r="B15" s="109" t="s">
        <v>168</v>
      </c>
      <c r="C15" s="110"/>
      <c r="D15" s="111"/>
      <c r="E15" s="6"/>
      <c r="F15" s="105" t="s">
        <v>24</v>
      </c>
      <c r="G15" s="106"/>
    </row>
    <row r="16" spans="2:8" ht="55.5" customHeight="1" thickBot="1" x14ac:dyDescent="0.45">
      <c r="B16" s="112"/>
      <c r="C16" s="113"/>
      <c r="D16" s="114"/>
      <c r="E16" s="7"/>
      <c r="F16" s="107"/>
      <c r="G16" s="108"/>
    </row>
    <row r="17" spans="2:15" ht="16.2" thickBot="1" x14ac:dyDescent="0.35">
      <c r="B17" s="115" t="s">
        <v>11</v>
      </c>
      <c r="C17" s="116"/>
      <c r="D17" s="117"/>
      <c r="E17" s="2" t="s">
        <v>12</v>
      </c>
      <c r="F17" s="123"/>
      <c r="G17" s="124"/>
    </row>
    <row r="18" spans="2:15" ht="17.399999999999999" customHeight="1" thickBot="1" x14ac:dyDescent="0.45">
      <c r="B18" s="118" t="str">
        <f>+_xlfn.CONCAT(B57," - ",D57)</f>
        <v>CAPÍTULO 1 - MANTENIMIENTO PINTURA ZONA 2</v>
      </c>
      <c r="C18" s="119"/>
      <c r="D18" s="119"/>
      <c r="E18" s="21" t="str">
        <f>IF(I18="En este capítulo hay alguna partida con precio unitario o partida alzada sin rellenar","Sin importe por errores",+'Modelo de oferta económica'!H57)</f>
        <v>Sin importe por errores</v>
      </c>
      <c r="F18" s="125"/>
      <c r="G18" s="126"/>
      <c r="I18" s="3" t="str">
        <f xml:space="preserve"> IF('Modelo de oferta económica'!I57=0,"","En este capítulo hay alguna partida con precio unitario o partida alzada sin rellenar")</f>
        <v>En este capítulo hay alguna partida con precio unitario o partida alzada sin rellenar</v>
      </c>
      <c r="J18" s="3"/>
      <c r="K18" s="3"/>
      <c r="L18" s="3"/>
      <c r="M18" s="3"/>
      <c r="N18" s="3"/>
      <c r="O18" s="3"/>
    </row>
    <row r="19" spans="2:15" ht="17.399999999999999" customHeight="1" thickBot="1" x14ac:dyDescent="0.45">
      <c r="B19" s="118" t="str">
        <f>+_xlfn.CONCAT(B71," - ",D71)</f>
        <v>CAPÍTULO 2 - MANTENIMIENTO PINTURA ZONA 4</v>
      </c>
      <c r="C19" s="119"/>
      <c r="D19" s="119"/>
      <c r="E19" s="21" t="str">
        <f>IF(I19="En este capítulo hay alguna partida con precio unitario o partida alzada sin rellenar","Sin importe por errores",+'Modelo de oferta económica'!H71)</f>
        <v>Sin importe por errores</v>
      </c>
      <c r="F19" s="125"/>
      <c r="G19" s="126"/>
      <c r="I19" s="3" t="str">
        <f xml:space="preserve"> IF('Modelo de oferta económica'!I71=0,"","En este capítulo hay alguna partida con precio unitario o partida alzada sin rellenar")</f>
        <v>En este capítulo hay alguna partida con precio unitario o partida alzada sin rellenar</v>
      </c>
    </row>
    <row r="20" spans="2:15" ht="17.399999999999999" customHeight="1" thickBot="1" x14ac:dyDescent="0.45">
      <c r="B20" s="118" t="str">
        <f>+_xlfn.CONCAT(B85," - ",D85)</f>
        <v>CAPÍTULO 3 - MANTENIMIENTO PINTURA ZONA 5</v>
      </c>
      <c r="C20" s="119"/>
      <c r="D20" s="119"/>
      <c r="E20" s="21" t="str">
        <f>IF(I20="En este capítulo hay alguna partida con precio unitario o partida alzada sin rellenar","Sin importe por errores",+'Modelo de oferta económica'!H85)</f>
        <v>Sin importe por errores</v>
      </c>
      <c r="F20" s="125"/>
      <c r="G20" s="126"/>
      <c r="I20" s="3" t="str">
        <f xml:space="preserve"> IF('Modelo de oferta económica'!I85=0,"","En este capítulo hay alguna partida con precio unitario o partida alzada sin rellenar")</f>
        <v>En este capítulo hay alguna partida con precio unitario o partida alzada sin rellenar</v>
      </c>
    </row>
    <row r="21" spans="2:15" ht="17.399999999999999" customHeight="1" thickBot="1" x14ac:dyDescent="0.45">
      <c r="B21" s="118" t="str">
        <f>+_xlfn.CONCAT(B103," - ",D103)</f>
        <v>CAPÍTULO 4 - MANTENIMIENTO PINTURA ZONA 6</v>
      </c>
      <c r="C21" s="119"/>
      <c r="D21" s="119"/>
      <c r="E21" s="21" t="str">
        <f>IF(I21="En este capítulo hay alguna partida con precio unitario o partida alzada sin rellenar","Sin importe por errores",+'Modelo de oferta económica'!H103)</f>
        <v>Sin importe por errores</v>
      </c>
      <c r="F21" s="125"/>
      <c r="G21" s="126"/>
      <c r="I21" s="3" t="str">
        <f xml:space="preserve"> IF('Modelo de oferta económica'!I103=0,"","En este capítulo hay alguna partida con precio unitario o partida alzada sin rellenar")</f>
        <v>En este capítulo hay alguna partida con precio unitario o partida alzada sin rellenar</v>
      </c>
    </row>
    <row r="22" spans="2:15" ht="17.399999999999999" customHeight="1" thickBot="1" x14ac:dyDescent="0.45">
      <c r="B22" s="118" t="str">
        <f>+_xlfn.CONCAT(B121," - ",D121)</f>
        <v>CAPÍTULO 5 - MEDIOS AUXILIARES Y ALQUILERES</v>
      </c>
      <c r="C22" s="119"/>
      <c r="D22" s="119"/>
      <c r="E22" s="21" t="str">
        <f>IF(I22="En este capítulo hay alguna partida con precio unitario o partida alzada sin rellenar","Sin importe por errores",+'Modelo de oferta económica'!H121)</f>
        <v>Sin importe por errores</v>
      </c>
      <c r="F22" s="125"/>
      <c r="G22" s="126"/>
      <c r="I22" s="3" t="str">
        <f xml:space="preserve"> IF('Modelo de oferta económica'!I121=0,"","En este capítulo hay alguna partida con precio unitario o partida alzada sin rellenar")</f>
        <v>En este capítulo hay alguna partida con precio unitario o partida alzada sin rellenar</v>
      </c>
    </row>
    <row r="23" spans="2:15" ht="17.399999999999999" customHeight="1" thickBot="1" x14ac:dyDescent="0.45">
      <c r="B23" s="118" t="str">
        <f>+_xlfn.CONCAT(B159," - ",D159)</f>
        <v>CAPÍTULO 6 - SUSTITUCIÓN DE LAS PLACAS TRANSLÚCIDAS</v>
      </c>
      <c r="C23" s="119"/>
      <c r="D23" s="119"/>
      <c r="E23" s="21" t="str">
        <f>IF(I23="En este capítulo hay alguna partida con precio unitario o partida alzada sin rellenar","Sin importe por errores",+'Modelo de oferta económica'!H159)</f>
        <v>Sin importe por errores</v>
      </c>
      <c r="F23" s="125"/>
      <c r="G23" s="126"/>
      <c r="I23" s="3" t="str">
        <f xml:space="preserve"> IF('Modelo de oferta económica'!I160=0,"","En este capítulo hay alguna partida con precio unitario o partida alzada sin rellenar")</f>
        <v>En este capítulo hay alguna partida con precio unitario o partida alzada sin rellenar</v>
      </c>
    </row>
    <row r="24" spans="2:15" ht="17.399999999999999" customHeight="1" thickBot="1" x14ac:dyDescent="0.45">
      <c r="B24" s="118" t="str">
        <f>+_xlfn.CONCAT(B169," - ",D169)</f>
        <v>CAPÍTULO 7 - ALUMBRADO</v>
      </c>
      <c r="C24" s="119"/>
      <c r="D24" s="119"/>
      <c r="E24" s="21" t="str">
        <f>IF(I24="En este capítulo hay alguna partida con precio unitario o partida alzada sin rellenar","Sin importe por errores",+'Modelo de oferta económica'!H169)</f>
        <v>Sin importe por errores</v>
      </c>
      <c r="F24" s="125"/>
      <c r="G24" s="126"/>
      <c r="I24" s="3" t="str">
        <f xml:space="preserve"> IF('Modelo de oferta económica'!I169=0,"","En este capítulo hay alguna partida con precio unitario o partida alzada sin rellenar")</f>
        <v>En este capítulo hay alguna partida con precio unitario o partida alzada sin rellenar</v>
      </c>
    </row>
    <row r="25" spans="2:15" ht="17.399999999999999" customHeight="1" thickBot="1" x14ac:dyDescent="0.45">
      <c r="B25" s="118" t="str">
        <f>+_xlfn.CONCAT(B231," - ",D231)</f>
        <v>CAPÍTULO 8 - SEGURIDAD Y SALUD</v>
      </c>
      <c r="C25" s="119"/>
      <c r="D25" s="119"/>
      <c r="E25" s="21" t="str">
        <f>IF(I25="En este capítulo hay alguna partida con precio unitario o partida alzada sin rellenar","Sin importe por errores",+'Modelo de oferta económica'!H231)</f>
        <v>Sin importe por errores</v>
      </c>
      <c r="F25" s="125"/>
      <c r="G25" s="126"/>
      <c r="I25" s="3" t="str">
        <f xml:space="preserve"> IF('Modelo de oferta económica'!I231=0,"","En este capítulo hay alguna partida con precio unitario o partida alzada sin rellenar")</f>
        <v>En este capítulo hay alguna partida con precio unitario o partida alzada sin rellenar</v>
      </c>
    </row>
    <row r="26" spans="2:15" ht="17.399999999999999" thickBot="1" x14ac:dyDescent="0.45">
      <c r="B26" s="118" t="str">
        <f>+_xlfn.CONCAT(B237," - ",D237)</f>
        <v xml:space="preserve">CAPÍTULO 9 - GESTIÓN DE RESIDUOS </v>
      </c>
      <c r="C26" s="119"/>
      <c r="D26" s="119"/>
      <c r="E26" s="21" t="str">
        <f>IF(I26="En este capítulo hay alguna partida con precio unitario o partida alzada sin rellenar","Sin importe por errores",+'Modelo de oferta económica'!H237)</f>
        <v>Sin importe por errores</v>
      </c>
      <c r="F26" s="125"/>
      <c r="G26" s="126"/>
      <c r="I26" s="3" t="str">
        <f xml:space="preserve"> IF('Modelo de oferta económica'!I237=0,"","En este capítulo hay alguna partida con precio unitario o partida alzada sin rellenar")</f>
        <v>En este capítulo hay alguna partida con precio unitario o partida alzada sin rellenar</v>
      </c>
    </row>
    <row r="27" spans="2:15" ht="17.399999999999999" customHeight="1" thickBot="1" x14ac:dyDescent="0.45">
      <c r="B27" s="118" t="str">
        <f>+_xlfn.CONCAT(B243," - ",D243)</f>
        <v>CAPÍTULO 10 - CALIDAD</v>
      </c>
      <c r="C27" s="119"/>
      <c r="D27" s="119"/>
      <c r="E27" s="21" t="str">
        <f>IF(I27="En este capítulo hay alguna partida con precio unitario o partida alzada sin rellenar","Sin importe por errores",+'Modelo de oferta económica'!H243)</f>
        <v>Sin importe por errores</v>
      </c>
      <c r="F27" s="125"/>
      <c r="G27" s="126"/>
      <c r="I27" s="3" t="str">
        <f xml:space="preserve"> IF('Modelo de oferta económica'!I243=0,"","En este capítulo hay alguna partida con precio unitario o partida alzada sin rellenar")</f>
        <v>En este capítulo hay alguna partida con precio unitario o partida alzada sin rellenar</v>
      </c>
    </row>
    <row r="28" spans="2:15" ht="15.75" customHeight="1" thickBot="1" x14ac:dyDescent="0.45">
      <c r="B28" s="4" t="s">
        <v>16</v>
      </c>
      <c r="C28" s="5"/>
      <c r="D28" s="5"/>
      <c r="E28" s="12">
        <f>SUM(E18:E27)</f>
        <v>0</v>
      </c>
      <c r="F28" s="120">
        <v>541934.91</v>
      </c>
      <c r="G28" s="121"/>
      <c r="I28" s="3" t="str">
        <f xml:space="preserve"> IF(E28&gt;F28,"El precio ofertado supera el Precio Máximo de Licitación, oferta NO ADMISIBLE","")</f>
        <v/>
      </c>
    </row>
    <row r="29" spans="2:15" ht="15" thickBot="1" x14ac:dyDescent="0.35">
      <c r="B29" s="1"/>
      <c r="C29" s="1"/>
      <c r="D29" s="1"/>
      <c r="E29" s="32"/>
      <c r="I29" s="33"/>
    </row>
    <row r="30" spans="2:15" ht="15.75" customHeight="1" thickBot="1" x14ac:dyDescent="0.35">
      <c r="B30" s="96" t="s">
        <v>17</v>
      </c>
      <c r="C30" s="97"/>
      <c r="D30" s="97"/>
      <c r="E30" s="98"/>
      <c r="F30" s="9" t="s">
        <v>18</v>
      </c>
      <c r="G30" s="9" t="s">
        <v>19</v>
      </c>
    </row>
    <row r="31" spans="2:15" ht="15" customHeight="1" thickBot="1" x14ac:dyDescent="0.35">
      <c r="B31" s="99"/>
      <c r="C31" s="100"/>
      <c r="D31" s="100"/>
      <c r="E31" s="101"/>
      <c r="F31" s="19"/>
      <c r="G31" s="19"/>
    </row>
    <row r="32" spans="2:15" ht="40.5" customHeight="1" thickBot="1" x14ac:dyDescent="0.35">
      <c r="B32" s="102" t="s">
        <v>20</v>
      </c>
      <c r="C32" s="103"/>
      <c r="D32" s="103"/>
      <c r="E32" s="103"/>
      <c r="F32" s="103"/>
      <c r="G32" s="104"/>
    </row>
    <row r="33" spans="2:8" ht="34.5" customHeight="1" thickBot="1" x14ac:dyDescent="0.35">
      <c r="B33" s="75" t="s">
        <v>21</v>
      </c>
      <c r="C33" s="76"/>
      <c r="D33" s="77"/>
      <c r="E33" s="11" t="s">
        <v>22</v>
      </c>
      <c r="F33" s="127" t="s">
        <v>23</v>
      </c>
      <c r="G33" s="128"/>
    </row>
    <row r="34" spans="2:8" ht="18" customHeight="1" thickBot="1" x14ac:dyDescent="0.35">
      <c r="B34" s="78"/>
      <c r="C34" s="79"/>
      <c r="D34" s="80"/>
      <c r="E34" s="22"/>
      <c r="F34" s="78"/>
      <c r="G34" s="80"/>
    </row>
    <row r="35" spans="2:8" ht="18" customHeight="1" thickBot="1" x14ac:dyDescent="0.35">
      <c r="B35" s="78"/>
      <c r="C35" s="79"/>
      <c r="D35" s="80"/>
      <c r="E35" s="22"/>
      <c r="F35" s="78"/>
      <c r="G35" s="80"/>
    </row>
    <row r="36" spans="2:8" ht="18" customHeight="1" thickBot="1" x14ac:dyDescent="0.35">
      <c r="B36" s="29"/>
      <c r="C36" s="30"/>
      <c r="D36" s="31"/>
      <c r="E36" s="22"/>
      <c r="F36" s="29"/>
      <c r="G36" s="31"/>
    </row>
    <row r="37" spans="2:8" ht="18" customHeight="1" thickBot="1" x14ac:dyDescent="0.35">
      <c r="B37" s="29"/>
      <c r="C37" s="30"/>
      <c r="D37" s="31"/>
      <c r="E37" s="22"/>
      <c r="F37" s="29"/>
      <c r="G37" s="31"/>
    </row>
    <row r="38" spans="2:8" ht="18" customHeight="1" thickBot="1" x14ac:dyDescent="0.35">
      <c r="B38" s="29"/>
      <c r="C38" s="30"/>
      <c r="D38" s="31"/>
      <c r="E38" s="22"/>
      <c r="F38" s="29"/>
      <c r="G38" s="31"/>
    </row>
    <row r="39" spans="2:8" ht="18" customHeight="1" thickBot="1" x14ac:dyDescent="0.35">
      <c r="B39" s="78"/>
      <c r="C39" s="79"/>
      <c r="D39" s="80"/>
      <c r="E39" s="22"/>
      <c r="F39" s="78"/>
      <c r="G39" s="80"/>
    </row>
    <row r="40" spans="2:8" ht="18" customHeight="1" thickBot="1" x14ac:dyDescent="0.35">
      <c r="B40" s="29"/>
      <c r="C40" s="30"/>
      <c r="D40" s="31"/>
      <c r="E40" s="22"/>
      <c r="F40" s="29"/>
      <c r="G40" s="31"/>
    </row>
    <row r="41" spans="2:8" ht="18" customHeight="1" thickBot="1" x14ac:dyDescent="0.35">
      <c r="B41" s="29"/>
      <c r="C41" s="30"/>
      <c r="D41" s="31"/>
      <c r="E41" s="22"/>
      <c r="F41" s="29"/>
      <c r="G41" s="31"/>
    </row>
    <row r="42" spans="2:8" ht="18" customHeight="1" thickBot="1" x14ac:dyDescent="0.35">
      <c r="B42" s="29"/>
      <c r="C42" s="30"/>
      <c r="D42" s="31"/>
      <c r="E42" s="22"/>
      <c r="F42" s="29"/>
      <c r="G42" s="31"/>
    </row>
    <row r="43" spans="2:8" ht="18" customHeight="1" thickBot="1" x14ac:dyDescent="0.35">
      <c r="B43" s="29"/>
      <c r="C43" s="30"/>
      <c r="D43" s="31"/>
      <c r="E43" s="22"/>
      <c r="F43" s="29"/>
      <c r="G43" s="31"/>
    </row>
    <row r="44" spans="2:8" ht="18" customHeight="1" thickBot="1" x14ac:dyDescent="0.35">
      <c r="B44" s="29"/>
      <c r="C44" s="30"/>
      <c r="D44" s="31"/>
      <c r="E44" s="22"/>
      <c r="F44" s="29"/>
      <c r="G44" s="31"/>
    </row>
    <row r="45" spans="2:8" ht="18" customHeight="1" thickBot="1" x14ac:dyDescent="0.35">
      <c r="B45" s="78"/>
      <c r="C45" s="79"/>
      <c r="D45" s="80"/>
      <c r="E45" s="22"/>
      <c r="F45" s="78"/>
      <c r="G45" s="80"/>
    </row>
    <row r="46" spans="2:8" ht="18" customHeight="1" thickBot="1" x14ac:dyDescent="0.35">
      <c r="B46" s="78"/>
      <c r="C46" s="79"/>
      <c r="D46" s="80"/>
      <c r="E46" s="22"/>
      <c r="F46" s="78"/>
      <c r="G46" s="80"/>
    </row>
    <row r="47" spans="2:8" ht="10.5" customHeight="1" x14ac:dyDescent="0.3">
      <c r="B47" s="28"/>
      <c r="C47" s="28"/>
      <c r="D47" s="28"/>
      <c r="E47" s="28"/>
      <c r="F47" s="28"/>
      <c r="G47" s="28"/>
    </row>
    <row r="48" spans="2:8" ht="16.2" x14ac:dyDescent="0.35">
      <c r="B48" s="81" t="s">
        <v>49</v>
      </c>
      <c r="C48" s="81"/>
      <c r="D48" s="81"/>
      <c r="E48" s="81"/>
      <c r="F48" s="81"/>
      <c r="G48" s="81"/>
      <c r="H48" s="81"/>
    </row>
    <row r="49" spans="1:28" ht="9.75" customHeight="1" x14ac:dyDescent="0.35">
      <c r="B49" s="23"/>
      <c r="C49" s="18"/>
      <c r="D49" s="18"/>
      <c r="E49" s="18"/>
      <c r="F49" s="18"/>
      <c r="G49" s="8"/>
      <c r="H49" s="18"/>
    </row>
    <row r="50" spans="1:28" ht="16.2" x14ac:dyDescent="0.35">
      <c r="B50" s="18"/>
      <c r="C50" s="82"/>
      <c r="D50" s="83"/>
      <c r="E50" s="84"/>
      <c r="F50" s="18"/>
      <c r="G50" s="8"/>
      <c r="H50" s="18"/>
    </row>
    <row r="51" spans="1:28" ht="16.2" x14ac:dyDescent="0.35">
      <c r="B51" s="18"/>
      <c r="C51" s="85"/>
      <c r="D51" s="86"/>
      <c r="E51" s="87"/>
      <c r="F51" s="18"/>
      <c r="G51" s="8"/>
      <c r="H51" s="18"/>
    </row>
    <row r="52" spans="1:28" ht="16.2" x14ac:dyDescent="0.35">
      <c r="B52" s="18"/>
      <c r="C52" s="85"/>
      <c r="D52" s="86"/>
      <c r="E52" s="87"/>
      <c r="F52" s="18"/>
      <c r="G52" s="8"/>
      <c r="H52" s="18"/>
    </row>
    <row r="53" spans="1:28" ht="16.2" x14ac:dyDescent="0.35">
      <c r="B53" s="18"/>
      <c r="C53" s="88"/>
      <c r="D53" s="89"/>
      <c r="E53" s="90"/>
      <c r="F53" s="18"/>
      <c r="G53" s="8"/>
      <c r="H53" s="18"/>
    </row>
    <row r="54" spans="1:28" ht="16.2" x14ac:dyDescent="0.35">
      <c r="B54" s="18"/>
      <c r="C54" s="18"/>
      <c r="D54" s="18"/>
      <c r="E54" s="18"/>
      <c r="F54" s="18"/>
      <c r="G54" s="8"/>
      <c r="H54" s="18"/>
    </row>
    <row r="55" spans="1:28" ht="16.2" x14ac:dyDescent="0.35">
      <c r="B55" s="18"/>
      <c r="C55" s="18"/>
      <c r="D55" s="18"/>
      <c r="E55" s="18"/>
      <c r="F55" s="18"/>
      <c r="G55" s="8"/>
      <c r="H55" s="18"/>
    </row>
    <row r="56" spans="1:28" ht="15" thickBot="1" x14ac:dyDescent="0.35">
      <c r="B56" s="1"/>
      <c r="C56" s="1"/>
    </row>
    <row r="57" spans="1:28" ht="27" customHeight="1" thickBot="1" x14ac:dyDescent="0.35">
      <c r="B57" s="69" t="s">
        <v>0</v>
      </c>
      <c r="C57" s="70"/>
      <c r="D57" s="66" t="s">
        <v>51</v>
      </c>
      <c r="E57" s="67"/>
      <c r="F57" s="67"/>
      <c r="G57" s="67"/>
      <c r="H57" s="38">
        <f>SUM(H60,H64,H68)</f>
        <v>0</v>
      </c>
      <c r="I57" s="13">
        <f xml:space="preserve"> COUNTIF(I60:I69,"Es necesario completar el precio de esta partida, introduciendo un valor en la celda en naranja")</f>
        <v>3</v>
      </c>
    </row>
    <row r="58" spans="1:28" ht="9.9" customHeight="1" thickBot="1" x14ac:dyDescent="0.35">
      <c r="B58" s="44"/>
      <c r="C58" s="44"/>
      <c r="D58" s="48"/>
      <c r="E58" s="44"/>
      <c r="F58" s="45"/>
      <c r="G58" s="46"/>
      <c r="H58" s="47"/>
      <c r="I58" s="14"/>
    </row>
    <row r="59" spans="1:28" ht="15.75" customHeight="1" thickBot="1" x14ac:dyDescent="0.35">
      <c r="B59" s="63" t="s">
        <v>1</v>
      </c>
      <c r="C59" s="64"/>
      <c r="D59" s="64"/>
      <c r="E59" s="64"/>
      <c r="F59" s="39" t="s">
        <v>14</v>
      </c>
      <c r="G59" s="40" t="s">
        <v>3</v>
      </c>
      <c r="H59" s="40" t="s">
        <v>4</v>
      </c>
      <c r="I59" s="14"/>
      <c r="J59" s="15">
        <f>ROUND('Modelo de oferta económica'!F60,2)</f>
        <v>0</v>
      </c>
    </row>
    <row r="60" spans="1:28" ht="15" thickBot="1" x14ac:dyDescent="0.35">
      <c r="B60" s="49" t="s">
        <v>122</v>
      </c>
      <c r="C60" s="41" t="s">
        <v>37</v>
      </c>
      <c r="D60" s="58" t="s">
        <v>59</v>
      </c>
      <c r="E60" s="59"/>
      <c r="F60" s="42"/>
      <c r="G60" s="50">
        <v>665.39</v>
      </c>
      <c r="H60" s="43">
        <f>ROUND('Modelo de oferta económica'!J59*G60,2)</f>
        <v>0</v>
      </c>
      <c r="I60" s="16" t="str">
        <f>IF(ISBLANK('Modelo de oferta económica'!F60),"Es necesario completar el precio de esta partida, introduciendo un valor en la celda en naranja","")</f>
        <v>Es necesario completar el precio de esta partida, introduciendo un valor en la celda en naranja</v>
      </c>
      <c r="J60" s="17"/>
    </row>
    <row r="61" spans="1:28" s="37" customFormat="1" ht="42" customHeight="1" thickBot="1" x14ac:dyDescent="0.35">
      <c r="A61" s="35"/>
      <c r="B61" s="91" t="s">
        <v>62</v>
      </c>
      <c r="C61" s="92"/>
      <c r="D61" s="92"/>
      <c r="E61" s="92"/>
      <c r="F61" s="92"/>
      <c r="G61" s="92"/>
      <c r="H61" s="93"/>
      <c r="I61" s="16"/>
      <c r="J61" s="36"/>
      <c r="K61" s="35"/>
      <c r="L61" s="35"/>
      <c r="M61" s="35"/>
      <c r="N61" s="35"/>
      <c r="O61" s="35"/>
      <c r="P61" s="35"/>
      <c r="Q61" s="35"/>
      <c r="R61" s="35"/>
      <c r="S61" s="35"/>
      <c r="T61" s="35"/>
      <c r="U61" s="35"/>
      <c r="V61" s="35"/>
      <c r="W61" s="35"/>
      <c r="X61" s="35"/>
      <c r="Y61" s="35"/>
      <c r="Z61" s="35"/>
      <c r="AA61" s="35"/>
      <c r="AB61" s="35"/>
    </row>
    <row r="62" spans="1:28" ht="9.9" customHeight="1" thickBot="1" x14ac:dyDescent="0.35">
      <c r="B62" s="44"/>
      <c r="C62" s="44"/>
      <c r="D62" s="48"/>
      <c r="E62" s="44"/>
      <c r="F62" s="45"/>
      <c r="G62" s="46"/>
      <c r="H62" s="47"/>
      <c r="I62" s="14"/>
      <c r="J62" s="17"/>
    </row>
    <row r="63" spans="1:28" ht="15.75" customHeight="1" thickBot="1" x14ac:dyDescent="0.35">
      <c r="B63" s="63" t="s">
        <v>1</v>
      </c>
      <c r="C63" s="64"/>
      <c r="D63" s="64"/>
      <c r="E63" s="64"/>
      <c r="F63" s="39" t="s">
        <v>2</v>
      </c>
      <c r="G63" s="40" t="s">
        <v>3</v>
      </c>
      <c r="H63" s="40" t="s">
        <v>4</v>
      </c>
      <c r="I63" s="14"/>
      <c r="J63" s="15">
        <f>ROUND('Modelo de oferta económica'!F64,2)</f>
        <v>0</v>
      </c>
    </row>
    <row r="64" spans="1:28" ht="15" thickBot="1" x14ac:dyDescent="0.35">
      <c r="B64" s="49" t="s">
        <v>123</v>
      </c>
      <c r="C64" s="41" t="s">
        <v>37</v>
      </c>
      <c r="D64" s="58" t="s">
        <v>60</v>
      </c>
      <c r="E64" s="59"/>
      <c r="F64" s="42"/>
      <c r="G64" s="50">
        <v>42.92</v>
      </c>
      <c r="H64" s="43">
        <f>ROUND('Modelo de oferta económica'!J63*G64,2)</f>
        <v>0</v>
      </c>
      <c r="I64" s="16" t="str">
        <f>IF(ISBLANK('Modelo de oferta económica'!F64),"Es necesario completar el precio de esta partida, introduciendo un valor en la celda en naranja","")</f>
        <v>Es necesario completar el precio de esta partida, introduciendo un valor en la celda en naranja</v>
      </c>
      <c r="J64" s="17"/>
    </row>
    <row r="65" spans="1:28" s="37" customFormat="1" ht="42" customHeight="1" thickBot="1" x14ac:dyDescent="0.35">
      <c r="A65" s="35"/>
      <c r="B65" s="72" t="s">
        <v>63</v>
      </c>
      <c r="C65" s="73"/>
      <c r="D65" s="73"/>
      <c r="E65" s="73"/>
      <c r="F65" s="73"/>
      <c r="G65" s="73"/>
      <c r="H65" s="74"/>
      <c r="I65" s="16"/>
      <c r="J65" s="36"/>
      <c r="K65" s="35"/>
      <c r="L65" s="35"/>
      <c r="M65" s="35"/>
      <c r="N65" s="35"/>
      <c r="O65" s="35"/>
      <c r="P65" s="35"/>
      <c r="Q65" s="35"/>
      <c r="R65" s="35"/>
      <c r="S65" s="35"/>
      <c r="T65" s="35"/>
      <c r="U65" s="35"/>
      <c r="V65" s="35"/>
      <c r="W65" s="35"/>
      <c r="X65" s="35"/>
      <c r="Y65" s="35"/>
      <c r="Z65" s="35"/>
      <c r="AA65" s="35"/>
      <c r="AB65" s="35"/>
    </row>
    <row r="66" spans="1:28" ht="9.9" customHeight="1" thickBot="1" x14ac:dyDescent="0.35">
      <c r="B66" s="44"/>
      <c r="C66" s="44"/>
      <c r="D66" s="48"/>
      <c r="E66" s="44"/>
      <c r="F66" s="45"/>
      <c r="G66" s="46"/>
      <c r="H66" s="47"/>
      <c r="I66" s="14"/>
      <c r="J66" s="17"/>
    </row>
    <row r="67" spans="1:28" ht="15.75" customHeight="1" thickBot="1" x14ac:dyDescent="0.35">
      <c r="B67" s="63" t="s">
        <v>1</v>
      </c>
      <c r="C67" s="64"/>
      <c r="D67" s="64"/>
      <c r="E67" s="64"/>
      <c r="F67" s="39" t="s">
        <v>2</v>
      </c>
      <c r="G67" s="40" t="s">
        <v>3</v>
      </c>
      <c r="H67" s="40" t="s">
        <v>4</v>
      </c>
      <c r="I67" s="14"/>
      <c r="J67" s="15">
        <f>ROUND('Modelo de oferta económica'!F68,2)</f>
        <v>0</v>
      </c>
    </row>
    <row r="68" spans="1:28" ht="15" thickBot="1" x14ac:dyDescent="0.35">
      <c r="B68" s="49" t="s">
        <v>124</v>
      </c>
      <c r="C68" s="41" t="s">
        <v>37</v>
      </c>
      <c r="D68" s="58" t="s">
        <v>61</v>
      </c>
      <c r="E68" s="59"/>
      <c r="F68" s="42"/>
      <c r="G68" s="50">
        <v>665.39</v>
      </c>
      <c r="H68" s="43">
        <f>ROUND('Modelo de oferta económica'!J67*G68,2)</f>
        <v>0</v>
      </c>
      <c r="I68" s="16" t="str">
        <f>IF(ISBLANK('Modelo de oferta económica'!F68),"Es necesario completar el precio de esta partida, introduciendo un valor en la celda en naranja","")</f>
        <v>Es necesario completar el precio de esta partida, introduciendo un valor en la celda en naranja</v>
      </c>
      <c r="J68" s="17"/>
    </row>
    <row r="69" spans="1:28" s="37" customFormat="1" ht="66" customHeight="1" thickBot="1" x14ac:dyDescent="0.35">
      <c r="A69" s="35"/>
      <c r="B69" s="72" t="s">
        <v>120</v>
      </c>
      <c r="C69" s="73"/>
      <c r="D69" s="73"/>
      <c r="E69" s="73"/>
      <c r="F69" s="73"/>
      <c r="G69" s="73"/>
      <c r="H69" s="74"/>
      <c r="I69" s="16"/>
      <c r="J69" s="36"/>
      <c r="K69" s="35"/>
      <c r="L69" s="35"/>
      <c r="M69" s="35"/>
      <c r="N69" s="35"/>
      <c r="O69" s="35"/>
      <c r="P69" s="35"/>
      <c r="Q69" s="35"/>
      <c r="R69" s="35"/>
      <c r="S69" s="35"/>
      <c r="T69" s="35"/>
      <c r="U69" s="35"/>
      <c r="V69" s="35"/>
      <c r="W69" s="35"/>
      <c r="X69" s="35"/>
      <c r="Y69" s="35"/>
      <c r="Z69" s="35"/>
      <c r="AA69" s="35"/>
      <c r="AB69" s="35"/>
    </row>
    <row r="70" spans="1:28" ht="9.9" customHeight="1" thickBot="1" x14ac:dyDescent="0.35">
      <c r="B70" s="51"/>
      <c r="C70" s="51"/>
      <c r="D70" s="51"/>
      <c r="E70" s="51"/>
      <c r="F70" s="52"/>
      <c r="G70" s="53"/>
      <c r="H70" s="51"/>
      <c r="I70" s="14"/>
      <c r="J70" s="17"/>
    </row>
    <row r="71" spans="1:28" ht="27.75" customHeight="1" thickBot="1" x14ac:dyDescent="0.35">
      <c r="B71" s="69" t="s">
        <v>7</v>
      </c>
      <c r="C71" s="70"/>
      <c r="D71" s="66" t="s">
        <v>56</v>
      </c>
      <c r="E71" s="67"/>
      <c r="F71" s="67"/>
      <c r="G71" s="67"/>
      <c r="H71" s="38">
        <f>+H74+H78+H82</f>
        <v>0</v>
      </c>
      <c r="I71" s="13">
        <f xml:space="preserve"> COUNTIF(I74:I80,"Es necesario completar el precio de esta partida, introduciendo un valor en la celda en naranja")</f>
        <v>2</v>
      </c>
      <c r="J71" s="17"/>
    </row>
    <row r="72" spans="1:28" ht="9.9" customHeight="1" thickBot="1" x14ac:dyDescent="0.35">
      <c r="B72" s="44"/>
      <c r="C72" s="44"/>
      <c r="D72" s="44"/>
      <c r="E72" s="44"/>
      <c r="F72" s="45"/>
      <c r="G72" s="46"/>
      <c r="H72" s="47"/>
      <c r="J72" s="17"/>
    </row>
    <row r="73" spans="1:28" ht="15.75" customHeight="1" thickBot="1" x14ac:dyDescent="0.35">
      <c r="B73" s="63" t="s">
        <v>1</v>
      </c>
      <c r="C73" s="64"/>
      <c r="D73" s="64"/>
      <c r="E73" s="64"/>
      <c r="F73" s="39" t="s">
        <v>2</v>
      </c>
      <c r="G73" s="40" t="s">
        <v>3</v>
      </c>
      <c r="H73" s="40" t="s">
        <v>4</v>
      </c>
      <c r="I73" s="14"/>
      <c r="J73" s="15">
        <f>ROUND(F74,2)</f>
        <v>0</v>
      </c>
    </row>
    <row r="74" spans="1:28" ht="15" thickBot="1" x14ac:dyDescent="0.35">
      <c r="B74" s="49" t="s">
        <v>125</v>
      </c>
      <c r="C74" s="41" t="s">
        <v>37</v>
      </c>
      <c r="D74" s="58" t="s">
        <v>59</v>
      </c>
      <c r="E74" s="59"/>
      <c r="F74" s="42"/>
      <c r="G74" s="50">
        <v>88.64</v>
      </c>
      <c r="H74" s="43">
        <f>ROUND(J73*G74,2)</f>
        <v>0</v>
      </c>
      <c r="I74" s="16" t="str">
        <f>IF(ISBLANK('Modelo de oferta económica'!F74),"Es necesario completar el precio de esta partida, introduciendo un valor en la celda en naranja","")</f>
        <v>Es necesario completar el precio de esta partida, introduciendo un valor en la celda en naranja</v>
      </c>
      <c r="J74" s="17"/>
    </row>
    <row r="75" spans="1:28" s="37" customFormat="1" ht="49.05" customHeight="1" thickBot="1" x14ac:dyDescent="0.35">
      <c r="A75" s="35"/>
      <c r="B75" s="72" t="s">
        <v>62</v>
      </c>
      <c r="C75" s="73"/>
      <c r="D75" s="73"/>
      <c r="E75" s="73"/>
      <c r="F75" s="73"/>
      <c r="G75" s="73"/>
      <c r="H75" s="74"/>
      <c r="I75" s="35"/>
      <c r="J75" s="36"/>
      <c r="K75" s="35"/>
      <c r="L75" s="35"/>
      <c r="M75" s="35"/>
      <c r="N75" s="35"/>
      <c r="O75" s="35"/>
      <c r="P75" s="35"/>
      <c r="Q75" s="35"/>
      <c r="R75" s="35"/>
      <c r="S75" s="35"/>
      <c r="T75" s="35"/>
      <c r="U75" s="35"/>
      <c r="V75" s="35"/>
      <c r="W75" s="35"/>
      <c r="X75" s="35"/>
      <c r="Y75" s="35"/>
      <c r="Z75" s="35"/>
      <c r="AA75" s="35"/>
      <c r="AB75" s="35"/>
    </row>
    <row r="76" spans="1:28" ht="9.9" customHeight="1" thickBot="1" x14ac:dyDescent="0.35">
      <c r="B76" s="44"/>
      <c r="C76" s="44"/>
      <c r="D76" s="44"/>
      <c r="E76" s="54"/>
      <c r="F76" s="54"/>
      <c r="G76" s="55"/>
      <c r="H76" s="54"/>
      <c r="J76" s="17"/>
    </row>
    <row r="77" spans="1:28" ht="15.75" customHeight="1" thickBot="1" x14ac:dyDescent="0.35">
      <c r="B77" s="63" t="s">
        <v>1</v>
      </c>
      <c r="C77" s="64"/>
      <c r="D77" s="64"/>
      <c r="E77" s="64"/>
      <c r="F77" s="39" t="s">
        <v>2</v>
      </c>
      <c r="G77" s="40" t="s">
        <v>3</v>
      </c>
      <c r="H77" s="40" t="s">
        <v>4</v>
      </c>
      <c r="I77" s="14"/>
      <c r="J77" s="15">
        <f>ROUND(F78,2)</f>
        <v>0</v>
      </c>
    </row>
    <row r="78" spans="1:28" ht="15" thickBot="1" x14ac:dyDescent="0.35">
      <c r="B78" s="49" t="s">
        <v>126</v>
      </c>
      <c r="C78" s="41" t="s">
        <v>37</v>
      </c>
      <c r="D78" s="58" t="s">
        <v>60</v>
      </c>
      <c r="E78" s="59"/>
      <c r="F78" s="42"/>
      <c r="G78" s="56">
        <v>35.46</v>
      </c>
      <c r="H78" s="43">
        <f>ROUND(J77*G78,2)</f>
        <v>0</v>
      </c>
      <c r="I78" s="16" t="str">
        <f>IF(ISBLANK('Modelo de oferta económica'!F78),"Es necesario completar el precio de esta partida, introduciendo un valor en la celda en naranja","")</f>
        <v>Es necesario completar el precio de esta partida, introduciendo un valor en la celda en naranja</v>
      </c>
      <c r="J78" s="17"/>
    </row>
    <row r="79" spans="1:28" s="37" customFormat="1" ht="42" customHeight="1" thickBot="1" x14ac:dyDescent="0.35">
      <c r="A79" s="35"/>
      <c r="B79" s="72" t="s">
        <v>63</v>
      </c>
      <c r="C79" s="73"/>
      <c r="D79" s="73"/>
      <c r="E79" s="73"/>
      <c r="F79" s="73"/>
      <c r="G79" s="73"/>
      <c r="H79" s="74"/>
      <c r="I79" s="35"/>
      <c r="J79" s="36"/>
      <c r="K79" s="35"/>
      <c r="L79" s="35"/>
      <c r="M79" s="35"/>
      <c r="N79" s="35"/>
      <c r="O79" s="35"/>
      <c r="P79" s="35"/>
      <c r="Q79" s="35"/>
      <c r="R79" s="35"/>
      <c r="S79" s="35"/>
      <c r="T79" s="35"/>
      <c r="U79" s="35"/>
      <c r="V79" s="35"/>
      <c r="W79" s="35"/>
      <c r="X79" s="35"/>
      <c r="Y79" s="35"/>
      <c r="Z79" s="35"/>
      <c r="AA79" s="35"/>
      <c r="AB79" s="35"/>
    </row>
    <row r="80" spans="1:28" ht="9.9" customHeight="1" thickBot="1" x14ac:dyDescent="0.35">
      <c r="B80" s="44"/>
      <c r="C80" s="44"/>
      <c r="D80" s="44"/>
      <c r="E80" s="54"/>
      <c r="F80" s="54"/>
      <c r="G80" s="55"/>
      <c r="H80" s="54"/>
      <c r="J80" s="17"/>
    </row>
    <row r="81" spans="1:28" ht="15.75" customHeight="1" thickBot="1" x14ac:dyDescent="0.35">
      <c r="B81" s="63" t="s">
        <v>1</v>
      </c>
      <c r="C81" s="64"/>
      <c r="D81" s="64"/>
      <c r="E81" s="65"/>
      <c r="F81" s="39" t="s">
        <v>2</v>
      </c>
      <c r="G81" s="40" t="s">
        <v>3</v>
      </c>
      <c r="H81" s="40" t="s">
        <v>4</v>
      </c>
      <c r="I81" s="14"/>
      <c r="J81" s="15">
        <f>ROUND(F82,2)</f>
        <v>0</v>
      </c>
    </row>
    <row r="82" spans="1:28" ht="15" thickBot="1" x14ac:dyDescent="0.35">
      <c r="B82" s="49" t="s">
        <v>127</v>
      </c>
      <c r="C82" s="41" t="s">
        <v>37</v>
      </c>
      <c r="D82" s="58" t="s">
        <v>61</v>
      </c>
      <c r="E82" s="59"/>
      <c r="F82" s="42"/>
      <c r="G82" s="56">
        <v>88.64</v>
      </c>
      <c r="H82" s="43">
        <f>ROUND(J81*G82,2)</f>
        <v>0</v>
      </c>
      <c r="I82" s="16" t="str">
        <f>IF(ISBLANK('Modelo de oferta económica'!F82),"Es necesario completar el precio de esta partida, introduciendo un valor en la celda en naranja","")</f>
        <v>Es necesario completar el precio de esta partida, introduciendo un valor en la celda en naranja</v>
      </c>
      <c r="J82" s="17"/>
    </row>
    <row r="83" spans="1:28" s="37" customFormat="1" ht="66" customHeight="1" thickBot="1" x14ac:dyDescent="0.35">
      <c r="A83" s="35"/>
      <c r="B83" s="72" t="s">
        <v>120</v>
      </c>
      <c r="C83" s="73"/>
      <c r="D83" s="73"/>
      <c r="E83" s="73"/>
      <c r="F83" s="73"/>
      <c r="G83" s="73"/>
      <c r="H83" s="74"/>
      <c r="I83" s="35"/>
      <c r="J83" s="36"/>
      <c r="K83" s="35"/>
      <c r="L83" s="35"/>
      <c r="M83" s="35"/>
      <c r="N83" s="35"/>
      <c r="O83" s="35"/>
      <c r="P83" s="35"/>
      <c r="Q83" s="35"/>
      <c r="R83" s="35"/>
      <c r="S83" s="35"/>
      <c r="T83" s="35"/>
      <c r="U83" s="35"/>
      <c r="V83" s="35"/>
      <c r="W83" s="35"/>
      <c r="X83" s="35"/>
      <c r="Y83" s="35"/>
      <c r="Z83" s="35"/>
      <c r="AA83" s="35"/>
      <c r="AB83" s="35"/>
    </row>
    <row r="84" spans="1:28" ht="9.9" customHeight="1" thickBot="1" x14ac:dyDescent="0.35">
      <c r="B84" s="44"/>
      <c r="C84" s="44"/>
      <c r="D84" s="48"/>
      <c r="E84" s="44"/>
      <c r="F84" s="45"/>
      <c r="G84" s="46"/>
      <c r="H84" s="47"/>
      <c r="J84" s="17"/>
    </row>
    <row r="85" spans="1:28" ht="27.75" customHeight="1" thickBot="1" x14ac:dyDescent="0.35">
      <c r="B85" s="69" t="s">
        <v>8</v>
      </c>
      <c r="C85" s="70"/>
      <c r="D85" s="66" t="s">
        <v>57</v>
      </c>
      <c r="E85" s="67"/>
      <c r="F85" s="67"/>
      <c r="G85" s="67"/>
      <c r="H85" s="38">
        <f>+H88+H92+H96+H100</f>
        <v>0</v>
      </c>
      <c r="I85" s="13">
        <f xml:space="preserve"> COUNTIF(I88:I102,"Es necesario completar el precio de esta partida, introduciendo un valor en la celda en naranja")</f>
        <v>4</v>
      </c>
      <c r="J85" s="17"/>
    </row>
    <row r="86" spans="1:28" ht="9.9" customHeight="1" thickBot="1" x14ac:dyDescent="0.35">
      <c r="B86" s="44"/>
      <c r="C86" s="44"/>
      <c r="D86" s="44"/>
      <c r="E86" s="44"/>
      <c r="F86" s="45"/>
      <c r="G86" s="46"/>
      <c r="H86" s="47"/>
      <c r="J86" s="17"/>
    </row>
    <row r="87" spans="1:28" ht="15.75" customHeight="1" thickBot="1" x14ac:dyDescent="0.35">
      <c r="B87" s="63" t="s">
        <v>1</v>
      </c>
      <c r="C87" s="64"/>
      <c r="D87" s="64"/>
      <c r="E87" s="65"/>
      <c r="F87" s="39" t="s">
        <v>2</v>
      </c>
      <c r="G87" s="40" t="s">
        <v>3</v>
      </c>
      <c r="H87" s="40" t="s">
        <v>4</v>
      </c>
      <c r="I87" s="14"/>
      <c r="J87" s="15">
        <f>ROUND(F88,2)</f>
        <v>0</v>
      </c>
    </row>
    <row r="88" spans="1:28" ht="15" thickBot="1" x14ac:dyDescent="0.35">
      <c r="B88" s="49" t="s">
        <v>128</v>
      </c>
      <c r="C88" s="41" t="s">
        <v>37</v>
      </c>
      <c r="D88" s="58" t="s">
        <v>59</v>
      </c>
      <c r="E88" s="71"/>
      <c r="F88" s="42"/>
      <c r="G88" s="50">
        <v>9004.74</v>
      </c>
      <c r="H88" s="43">
        <f>ROUND(J87*G88,2)</f>
        <v>0</v>
      </c>
      <c r="I88" s="16" t="str">
        <f>IF(ISBLANK('Modelo de oferta económica'!F88),"Es necesario completar el precio de esta partida, introduciendo un valor en la celda en naranja","")</f>
        <v>Es necesario completar el precio de esta partida, introduciendo un valor en la celda en naranja</v>
      </c>
      <c r="J88" s="17"/>
    </row>
    <row r="89" spans="1:28" s="37" customFormat="1" ht="42" customHeight="1" thickBot="1" x14ac:dyDescent="0.35">
      <c r="A89" s="35"/>
      <c r="B89" s="72" t="s">
        <v>62</v>
      </c>
      <c r="C89" s="73"/>
      <c r="D89" s="73"/>
      <c r="E89" s="73"/>
      <c r="F89" s="73"/>
      <c r="G89" s="73"/>
      <c r="H89" s="74"/>
      <c r="I89" s="35"/>
      <c r="J89" s="36"/>
      <c r="K89" s="35"/>
      <c r="L89" s="35"/>
      <c r="M89" s="35"/>
      <c r="N89" s="35"/>
      <c r="O89" s="35"/>
      <c r="P89" s="35"/>
      <c r="Q89" s="35"/>
      <c r="R89" s="35"/>
      <c r="S89" s="35"/>
      <c r="T89" s="35"/>
      <c r="U89" s="35"/>
      <c r="V89" s="35"/>
      <c r="W89" s="35"/>
      <c r="X89" s="35"/>
      <c r="Y89" s="35"/>
      <c r="Z89" s="35"/>
      <c r="AA89" s="35"/>
      <c r="AB89" s="35"/>
    </row>
    <row r="90" spans="1:28" ht="9.9" customHeight="1" thickBot="1" x14ac:dyDescent="0.35">
      <c r="B90" s="44"/>
      <c r="C90" s="44"/>
      <c r="D90" s="48"/>
      <c r="E90" s="44"/>
      <c r="F90" s="45"/>
      <c r="G90" s="46"/>
      <c r="H90" s="57"/>
      <c r="J90" s="17"/>
    </row>
    <row r="91" spans="1:28" ht="15.75" customHeight="1" thickBot="1" x14ac:dyDescent="0.35">
      <c r="B91" s="63" t="s">
        <v>1</v>
      </c>
      <c r="C91" s="64"/>
      <c r="D91" s="64"/>
      <c r="E91" s="64"/>
      <c r="F91" s="39" t="s">
        <v>2</v>
      </c>
      <c r="G91" s="40" t="s">
        <v>3</v>
      </c>
      <c r="H91" s="40" t="s">
        <v>4</v>
      </c>
      <c r="I91" s="14"/>
      <c r="J91" s="15">
        <f>ROUND(F92,2)</f>
        <v>0</v>
      </c>
    </row>
    <row r="92" spans="1:28" ht="15" customHeight="1" thickBot="1" x14ac:dyDescent="0.35">
      <c r="B92" s="49" t="s">
        <v>129</v>
      </c>
      <c r="C92" s="41" t="s">
        <v>37</v>
      </c>
      <c r="D92" s="58" t="s">
        <v>60</v>
      </c>
      <c r="E92" s="59"/>
      <c r="F92" s="42"/>
      <c r="G92" s="50">
        <v>19.809999999999999</v>
      </c>
      <c r="H92" s="43">
        <f>ROUND(J91*G92,2)</f>
        <v>0</v>
      </c>
      <c r="I92" s="16" t="str">
        <f>IF(ISBLANK('Modelo de oferta económica'!F92),"Es necesario completar el precio de esta partida, introduciendo un valor en la celda en naranja","")</f>
        <v>Es necesario completar el precio de esta partida, introduciendo un valor en la celda en naranja</v>
      </c>
      <c r="J92" s="17"/>
    </row>
    <row r="93" spans="1:28" s="37" customFormat="1" ht="42" customHeight="1" thickBot="1" x14ac:dyDescent="0.35">
      <c r="A93" s="35"/>
      <c r="B93" s="72" t="s">
        <v>63</v>
      </c>
      <c r="C93" s="73"/>
      <c r="D93" s="73"/>
      <c r="E93" s="73"/>
      <c r="F93" s="73"/>
      <c r="G93" s="73"/>
      <c r="H93" s="74"/>
      <c r="I93" s="35"/>
      <c r="J93" s="36"/>
      <c r="K93" s="35"/>
      <c r="L93" s="35"/>
      <c r="M93" s="35"/>
      <c r="N93" s="35"/>
      <c r="O93" s="35"/>
      <c r="P93" s="35"/>
      <c r="Q93" s="35"/>
      <c r="R93" s="35"/>
      <c r="S93" s="35"/>
      <c r="T93" s="35"/>
      <c r="U93" s="35"/>
      <c r="V93" s="35"/>
      <c r="W93" s="35"/>
      <c r="X93" s="35"/>
      <c r="Y93" s="35"/>
      <c r="Z93" s="35"/>
      <c r="AA93" s="35"/>
      <c r="AB93" s="35"/>
    </row>
    <row r="94" spans="1:28" ht="9.9" customHeight="1" thickBot="1" x14ac:dyDescent="0.35">
      <c r="B94" s="44"/>
      <c r="C94" s="44"/>
      <c r="D94" s="48"/>
      <c r="E94" s="44"/>
      <c r="F94" s="45"/>
      <c r="G94" s="46"/>
      <c r="H94" s="57"/>
      <c r="J94" s="17"/>
    </row>
    <row r="95" spans="1:28" ht="15.75" customHeight="1" thickBot="1" x14ac:dyDescent="0.35">
      <c r="B95" s="63" t="s">
        <v>1</v>
      </c>
      <c r="C95" s="64"/>
      <c r="D95" s="64"/>
      <c r="E95" s="64"/>
      <c r="F95" s="39" t="s">
        <v>2</v>
      </c>
      <c r="G95" s="40" t="s">
        <v>3</v>
      </c>
      <c r="H95" s="40" t="s">
        <v>4</v>
      </c>
      <c r="I95" s="14"/>
      <c r="J95" s="15">
        <f>ROUND(F96,2)</f>
        <v>0</v>
      </c>
    </row>
    <row r="96" spans="1:28" ht="15" thickBot="1" x14ac:dyDescent="0.35">
      <c r="B96" s="49" t="s">
        <v>130</v>
      </c>
      <c r="C96" s="41" t="s">
        <v>37</v>
      </c>
      <c r="D96" s="58" t="s">
        <v>64</v>
      </c>
      <c r="E96" s="59"/>
      <c r="F96" s="42"/>
      <c r="G96" s="41">
        <v>178.29</v>
      </c>
      <c r="H96" s="43">
        <f>ROUND(J95*G96,2)</f>
        <v>0</v>
      </c>
      <c r="I96" s="16" t="str">
        <f>IF(ISBLANK('Modelo de oferta económica'!F96),"Es necesario completar el precio de esta partida, introduciendo un valor en la celda en naranja","")</f>
        <v>Es necesario completar el precio de esta partida, introduciendo un valor en la celda en naranja</v>
      </c>
      <c r="J96" s="17"/>
    </row>
    <row r="97" spans="1:28" s="37" customFormat="1" ht="64.05" customHeight="1" thickBot="1" x14ac:dyDescent="0.35">
      <c r="A97" s="35"/>
      <c r="B97" s="72" t="s">
        <v>66</v>
      </c>
      <c r="C97" s="73"/>
      <c r="D97" s="73"/>
      <c r="E97" s="73"/>
      <c r="F97" s="73"/>
      <c r="G97" s="73"/>
      <c r="H97" s="74"/>
      <c r="I97" s="35"/>
      <c r="J97" s="36"/>
      <c r="K97" s="35"/>
      <c r="L97" s="35"/>
      <c r="M97" s="35"/>
      <c r="N97" s="35"/>
      <c r="O97" s="35"/>
      <c r="P97" s="35"/>
      <c r="Q97" s="35"/>
      <c r="R97" s="35"/>
      <c r="S97" s="35"/>
      <c r="T97" s="35"/>
      <c r="U97" s="35"/>
      <c r="V97" s="35"/>
      <c r="W97" s="35"/>
      <c r="X97" s="35"/>
      <c r="Y97" s="35"/>
      <c r="Z97" s="35"/>
      <c r="AA97" s="35"/>
      <c r="AB97" s="35"/>
    </row>
    <row r="98" spans="1:28" ht="9.9" customHeight="1" thickBot="1" x14ac:dyDescent="0.35">
      <c r="B98" s="44"/>
      <c r="C98" s="44"/>
      <c r="D98" s="48"/>
      <c r="E98" s="44"/>
      <c r="F98" s="45"/>
      <c r="G98" s="46"/>
      <c r="H98" s="57"/>
      <c r="J98" s="17"/>
    </row>
    <row r="99" spans="1:28" ht="15.75" customHeight="1" thickBot="1" x14ac:dyDescent="0.35">
      <c r="B99" s="63" t="s">
        <v>1</v>
      </c>
      <c r="C99" s="64"/>
      <c r="D99" s="64"/>
      <c r="E99" s="64"/>
      <c r="F99" s="39" t="s">
        <v>2</v>
      </c>
      <c r="G99" s="40" t="s">
        <v>3</v>
      </c>
      <c r="H99" s="40" t="s">
        <v>4</v>
      </c>
      <c r="I99" s="14"/>
      <c r="J99" s="15">
        <f>ROUND(F100,2)</f>
        <v>0</v>
      </c>
    </row>
    <row r="100" spans="1:28" ht="15" thickBot="1" x14ac:dyDescent="0.35">
      <c r="B100" s="49" t="s">
        <v>131</v>
      </c>
      <c r="C100" s="41" t="s">
        <v>37</v>
      </c>
      <c r="D100" s="58" t="s">
        <v>65</v>
      </c>
      <c r="E100" s="59"/>
      <c r="F100" s="42"/>
      <c r="G100" s="50">
        <v>1981.04</v>
      </c>
      <c r="H100" s="43">
        <f>ROUND(J99*G100,2)</f>
        <v>0</v>
      </c>
      <c r="I100" s="16" t="str">
        <f>IF(ISBLANK('Modelo de oferta económica'!F100),"Es necesario completar el precio de esta partida, introduciendo un valor en la celda en naranja","")</f>
        <v>Es necesario completar el precio de esta partida, introduciendo un valor en la celda en naranja</v>
      </c>
      <c r="J100" s="17"/>
    </row>
    <row r="101" spans="1:28" s="37" customFormat="1" ht="64.05" customHeight="1" thickBot="1" x14ac:dyDescent="0.35">
      <c r="A101" s="35"/>
      <c r="B101" s="72" t="s">
        <v>121</v>
      </c>
      <c r="C101" s="73"/>
      <c r="D101" s="73"/>
      <c r="E101" s="73"/>
      <c r="F101" s="73"/>
      <c r="G101" s="73"/>
      <c r="H101" s="74"/>
      <c r="I101" s="35"/>
      <c r="J101" s="36"/>
      <c r="K101" s="35"/>
      <c r="L101" s="35"/>
      <c r="M101" s="35"/>
      <c r="N101" s="35"/>
      <c r="O101" s="35"/>
      <c r="P101" s="35"/>
      <c r="Q101" s="35"/>
      <c r="R101" s="35"/>
      <c r="S101" s="35"/>
      <c r="T101" s="35"/>
      <c r="U101" s="35"/>
      <c r="V101" s="35"/>
      <c r="W101" s="35"/>
      <c r="X101" s="35"/>
      <c r="Y101" s="35"/>
      <c r="Z101" s="35"/>
      <c r="AA101" s="35"/>
      <c r="AB101" s="35"/>
    </row>
    <row r="102" spans="1:28" ht="9.9" customHeight="1" thickBot="1" x14ac:dyDescent="0.35">
      <c r="B102" s="44"/>
      <c r="C102" s="44"/>
      <c r="D102" s="48"/>
      <c r="E102" s="44"/>
      <c r="F102" s="45"/>
      <c r="G102" s="46"/>
      <c r="H102" s="47"/>
      <c r="J102" s="17"/>
    </row>
    <row r="103" spans="1:28" ht="27" customHeight="1" thickBot="1" x14ac:dyDescent="0.35">
      <c r="B103" s="69" t="s">
        <v>38</v>
      </c>
      <c r="C103" s="70"/>
      <c r="D103" s="66" t="s">
        <v>58</v>
      </c>
      <c r="E103" s="67"/>
      <c r="F103" s="67"/>
      <c r="G103" s="67"/>
      <c r="H103" s="38">
        <f>+H106+H110+H114+H118</f>
        <v>0</v>
      </c>
      <c r="I103" s="13">
        <f xml:space="preserve"> COUNTIF(I106:I108,"Es necesario completar el precio de esta partida, introduciendo un valor en la celda en naranja")</f>
        <v>1</v>
      </c>
    </row>
    <row r="104" spans="1:28" ht="9.9" customHeight="1" thickBot="1" x14ac:dyDescent="0.35">
      <c r="B104" s="44"/>
      <c r="C104" s="44"/>
      <c r="D104" s="44"/>
      <c r="E104" s="44"/>
      <c r="F104" s="45"/>
      <c r="G104" s="46"/>
      <c r="H104" s="47"/>
    </row>
    <row r="105" spans="1:28" ht="15.75" customHeight="1" thickBot="1" x14ac:dyDescent="0.35">
      <c r="B105" s="63" t="s">
        <v>1</v>
      </c>
      <c r="C105" s="64"/>
      <c r="D105" s="64"/>
      <c r="E105" s="64"/>
      <c r="F105" s="39" t="s">
        <v>2</v>
      </c>
      <c r="G105" s="40" t="s">
        <v>3</v>
      </c>
      <c r="H105" s="40" t="s">
        <v>4</v>
      </c>
      <c r="I105" s="14"/>
      <c r="J105" s="15">
        <f>ROUND(F106,2)</f>
        <v>0</v>
      </c>
    </row>
    <row r="106" spans="1:28" ht="15" customHeight="1" thickBot="1" x14ac:dyDescent="0.35">
      <c r="B106" s="49" t="s">
        <v>132</v>
      </c>
      <c r="C106" s="41" t="s">
        <v>37</v>
      </c>
      <c r="D106" s="58" t="s">
        <v>59</v>
      </c>
      <c r="E106" s="71"/>
      <c r="F106" s="42"/>
      <c r="G106" s="50">
        <v>2776</v>
      </c>
      <c r="H106" s="43">
        <f>ROUND(J105*G106,2)</f>
        <v>0</v>
      </c>
      <c r="I106" s="16" t="str">
        <f>IF(ISBLANK('Modelo de oferta económica'!F106),"Es necesario completar el precio de esta partida, introduciendo un valor en la celda en naranja","")</f>
        <v>Es necesario completar el precio de esta partida, introduciendo un valor en la celda en naranja</v>
      </c>
    </row>
    <row r="107" spans="1:28" s="37" customFormat="1" ht="42" customHeight="1" thickBot="1" x14ac:dyDescent="0.35">
      <c r="A107" s="35"/>
      <c r="B107" s="60" t="s">
        <v>62</v>
      </c>
      <c r="C107" s="61"/>
      <c r="D107" s="61"/>
      <c r="E107" s="61"/>
      <c r="F107" s="61"/>
      <c r="G107" s="61"/>
      <c r="H107" s="62"/>
      <c r="I107" s="35"/>
      <c r="J107" s="35"/>
      <c r="K107" s="35"/>
      <c r="L107" s="35"/>
      <c r="M107" s="35"/>
      <c r="N107" s="35"/>
      <c r="O107" s="35"/>
      <c r="P107" s="35"/>
      <c r="Q107" s="35"/>
      <c r="R107" s="35"/>
      <c r="S107" s="35"/>
      <c r="T107" s="35"/>
      <c r="U107" s="35"/>
      <c r="V107" s="35"/>
      <c r="W107" s="35"/>
      <c r="X107" s="35"/>
      <c r="Y107" s="35"/>
      <c r="Z107" s="35"/>
      <c r="AA107" s="35"/>
      <c r="AB107" s="35"/>
    </row>
    <row r="108" spans="1:28" ht="9.9" customHeight="1" thickBot="1" x14ac:dyDescent="0.35">
      <c r="B108" s="44"/>
      <c r="C108" s="44"/>
      <c r="D108" s="44"/>
      <c r="E108" s="44"/>
      <c r="F108" s="45"/>
      <c r="G108" s="46"/>
      <c r="H108" s="47"/>
    </row>
    <row r="109" spans="1:28" ht="15.75" customHeight="1" thickBot="1" x14ac:dyDescent="0.35">
      <c r="B109" s="63" t="s">
        <v>1</v>
      </c>
      <c r="C109" s="64"/>
      <c r="D109" s="64"/>
      <c r="E109" s="64"/>
      <c r="F109" s="39" t="s">
        <v>2</v>
      </c>
      <c r="G109" s="40" t="s">
        <v>3</v>
      </c>
      <c r="H109" s="40" t="s">
        <v>4</v>
      </c>
      <c r="I109" s="14"/>
      <c r="J109" s="15">
        <f>ROUND(F110,2)</f>
        <v>0</v>
      </c>
    </row>
    <row r="110" spans="1:28" ht="15" thickBot="1" x14ac:dyDescent="0.35">
      <c r="B110" s="49" t="s">
        <v>133</v>
      </c>
      <c r="C110" s="41" t="s">
        <v>37</v>
      </c>
      <c r="D110" s="58" t="s">
        <v>60</v>
      </c>
      <c r="E110" s="59"/>
      <c r="F110" s="42"/>
      <c r="G110" s="50">
        <v>55.52</v>
      </c>
      <c r="H110" s="43">
        <f>ROUND(J109*G110,2)</f>
        <v>0</v>
      </c>
      <c r="I110" s="16" t="str">
        <f>IF(ISBLANK('Modelo de oferta económica'!F110),"Es necesario completar el precio de esta partida, introduciendo un valor en la celda en naranja","")</f>
        <v>Es necesario completar el precio de esta partida, introduciendo un valor en la celda en naranja</v>
      </c>
    </row>
    <row r="111" spans="1:28" s="37" customFormat="1" ht="46.05" customHeight="1" thickBot="1" x14ac:dyDescent="0.35">
      <c r="A111" s="35"/>
      <c r="B111" s="60" t="s">
        <v>63</v>
      </c>
      <c r="C111" s="61"/>
      <c r="D111" s="61"/>
      <c r="E111" s="61"/>
      <c r="F111" s="61"/>
      <c r="G111" s="61"/>
      <c r="H111" s="62"/>
      <c r="I111" s="35"/>
      <c r="J111" s="35"/>
      <c r="K111" s="35"/>
      <c r="L111" s="35"/>
      <c r="M111" s="35"/>
      <c r="N111" s="35"/>
      <c r="O111" s="35"/>
      <c r="P111" s="35"/>
      <c r="Q111" s="35"/>
      <c r="R111" s="35"/>
      <c r="S111" s="35"/>
      <c r="T111" s="35"/>
      <c r="U111" s="35"/>
      <c r="V111" s="35"/>
      <c r="W111" s="35"/>
      <c r="X111" s="35"/>
      <c r="Y111" s="35"/>
      <c r="Z111" s="35"/>
      <c r="AA111" s="35"/>
      <c r="AB111" s="35"/>
    </row>
    <row r="112" spans="1:28" ht="9.9" customHeight="1" thickBot="1" x14ac:dyDescent="0.35">
      <c r="B112" s="44"/>
      <c r="C112" s="44"/>
      <c r="D112" s="44"/>
      <c r="E112" s="44"/>
      <c r="F112" s="45"/>
      <c r="G112" s="46"/>
      <c r="H112" s="47"/>
    </row>
    <row r="113" spans="1:28" ht="15.75" customHeight="1" thickBot="1" x14ac:dyDescent="0.35">
      <c r="B113" s="63" t="s">
        <v>1</v>
      </c>
      <c r="C113" s="64"/>
      <c r="D113" s="64"/>
      <c r="E113" s="64"/>
      <c r="F113" s="39" t="s">
        <v>2</v>
      </c>
      <c r="G113" s="40" t="s">
        <v>3</v>
      </c>
      <c r="H113" s="40" t="s">
        <v>4</v>
      </c>
      <c r="I113" s="14"/>
      <c r="J113" s="15">
        <f>ROUND(F114,2)</f>
        <v>0</v>
      </c>
    </row>
    <row r="114" spans="1:28" ht="15" thickBot="1" x14ac:dyDescent="0.35">
      <c r="B114" s="49" t="s">
        <v>134</v>
      </c>
      <c r="C114" s="41" t="s">
        <v>37</v>
      </c>
      <c r="D114" s="58" t="s">
        <v>64</v>
      </c>
      <c r="E114" s="59"/>
      <c r="F114" s="42"/>
      <c r="G114" s="50">
        <v>499.68</v>
      </c>
      <c r="H114" s="43">
        <f>ROUND(J113*G114,2)</f>
        <v>0</v>
      </c>
      <c r="I114" s="16" t="str">
        <f>IF(ISBLANK('Modelo de oferta económica'!F114),"Es necesario completar el precio de esta partida, introduciendo un valor en la celda en naranja","")</f>
        <v>Es necesario completar el precio de esta partida, introduciendo un valor en la celda en naranja</v>
      </c>
    </row>
    <row r="115" spans="1:28" s="37" customFormat="1" ht="64.05" customHeight="1" thickBot="1" x14ac:dyDescent="0.35">
      <c r="A115" s="35"/>
      <c r="B115" s="60" t="s">
        <v>66</v>
      </c>
      <c r="C115" s="61"/>
      <c r="D115" s="61"/>
      <c r="E115" s="61"/>
      <c r="F115" s="61"/>
      <c r="G115" s="61"/>
      <c r="H115" s="62"/>
      <c r="I115" s="35"/>
      <c r="J115" s="35"/>
      <c r="K115" s="35"/>
      <c r="L115" s="35"/>
      <c r="M115" s="35"/>
      <c r="N115" s="35"/>
      <c r="O115" s="35"/>
      <c r="P115" s="35"/>
      <c r="Q115" s="35"/>
      <c r="R115" s="35"/>
      <c r="S115" s="35"/>
      <c r="T115" s="35"/>
      <c r="U115" s="35"/>
      <c r="V115" s="35"/>
      <c r="W115" s="35"/>
      <c r="X115" s="35"/>
      <c r="Y115" s="35"/>
      <c r="Z115" s="35"/>
      <c r="AA115" s="35"/>
      <c r="AB115" s="35"/>
    </row>
    <row r="116" spans="1:28" ht="9.9" customHeight="1" thickBot="1" x14ac:dyDescent="0.35">
      <c r="B116" s="44"/>
      <c r="C116" s="44"/>
      <c r="D116" s="44"/>
      <c r="E116" s="44"/>
      <c r="F116" s="45"/>
      <c r="G116" s="46"/>
      <c r="H116" s="47"/>
    </row>
    <row r="117" spans="1:28" ht="15.75" customHeight="1" thickBot="1" x14ac:dyDescent="0.35">
      <c r="B117" s="63" t="s">
        <v>1</v>
      </c>
      <c r="C117" s="64"/>
      <c r="D117" s="64"/>
      <c r="E117" s="64"/>
      <c r="F117" s="39" t="s">
        <v>2</v>
      </c>
      <c r="G117" s="40" t="s">
        <v>3</v>
      </c>
      <c r="H117" s="40" t="s">
        <v>4</v>
      </c>
      <c r="I117" s="14"/>
      <c r="J117" s="15">
        <f>ROUND(F118,2)</f>
        <v>0</v>
      </c>
    </row>
    <row r="118" spans="1:28" ht="15" thickBot="1" x14ac:dyDescent="0.35">
      <c r="B118" s="49" t="s">
        <v>135</v>
      </c>
      <c r="C118" s="41" t="s">
        <v>37</v>
      </c>
      <c r="D118" s="58" t="s">
        <v>65</v>
      </c>
      <c r="E118" s="59"/>
      <c r="F118" s="42"/>
      <c r="G118" s="50">
        <v>2776</v>
      </c>
      <c r="H118" s="43">
        <f>ROUND(J117*G118,2)</f>
        <v>0</v>
      </c>
      <c r="I118" s="16" t="str">
        <f>IF(ISBLANK('Modelo de oferta económica'!F118),"Es necesario completar el precio de esta partida, introduciendo un valor en la celda en naranja","")</f>
        <v>Es necesario completar el precio de esta partida, introduciendo un valor en la celda en naranja</v>
      </c>
    </row>
    <row r="119" spans="1:28" s="37" customFormat="1" ht="64.05" customHeight="1" thickBot="1" x14ac:dyDescent="0.35">
      <c r="A119" s="35"/>
      <c r="B119" s="60" t="s">
        <v>121</v>
      </c>
      <c r="C119" s="61"/>
      <c r="D119" s="61"/>
      <c r="E119" s="61"/>
      <c r="F119" s="61"/>
      <c r="G119" s="61"/>
      <c r="H119" s="62"/>
      <c r="I119" s="35"/>
      <c r="J119" s="35"/>
      <c r="K119" s="35"/>
      <c r="L119" s="35"/>
      <c r="M119" s="35"/>
      <c r="N119" s="35"/>
      <c r="O119" s="35"/>
      <c r="P119" s="35"/>
      <c r="Q119" s="35"/>
      <c r="R119" s="35"/>
      <c r="S119" s="35"/>
      <c r="T119" s="35"/>
      <c r="U119" s="35"/>
      <c r="V119" s="35"/>
      <c r="W119" s="35"/>
      <c r="X119" s="35"/>
      <c r="Y119" s="35"/>
      <c r="Z119" s="35"/>
      <c r="AA119" s="35"/>
      <c r="AB119" s="35"/>
    </row>
    <row r="120" spans="1:28" ht="9.9" customHeight="1" thickBot="1" x14ac:dyDescent="0.35">
      <c r="B120" s="44"/>
      <c r="C120" s="44"/>
      <c r="D120" s="44"/>
      <c r="E120" s="44"/>
      <c r="F120" s="45"/>
      <c r="G120" s="46"/>
      <c r="H120" s="47"/>
    </row>
    <row r="121" spans="1:28" ht="27" customHeight="1" thickBot="1" x14ac:dyDescent="0.35">
      <c r="B121" s="69" t="s">
        <v>9</v>
      </c>
      <c r="C121" s="70"/>
      <c r="D121" s="66" t="s">
        <v>55</v>
      </c>
      <c r="E121" s="67"/>
      <c r="F121" s="67"/>
      <c r="G121" s="68"/>
      <c r="H121" s="38">
        <f>+H124+H128+H132+H136+H140+H144+H148+H152+H156</f>
        <v>0</v>
      </c>
      <c r="I121" s="13">
        <f xml:space="preserve"> COUNTIF(I123:I150,"Es necesario completar el precio de esta partida, introduciendo un valor en la celda en naranja")</f>
        <v>7</v>
      </c>
    </row>
    <row r="122" spans="1:28" ht="9.9" customHeight="1" thickBot="1" x14ac:dyDescent="0.35">
      <c r="B122" s="44"/>
      <c r="C122" s="44"/>
      <c r="D122" s="44"/>
      <c r="E122" s="44"/>
      <c r="F122" s="45"/>
      <c r="G122" s="46"/>
      <c r="H122" s="47"/>
    </row>
    <row r="123" spans="1:28" ht="15.75" customHeight="1" thickBot="1" x14ac:dyDescent="0.35">
      <c r="B123" s="63" t="s">
        <v>1</v>
      </c>
      <c r="C123" s="64"/>
      <c r="D123" s="64"/>
      <c r="E123" s="65"/>
      <c r="F123" s="39" t="s">
        <v>2</v>
      </c>
      <c r="G123" s="40" t="s">
        <v>3</v>
      </c>
      <c r="H123" s="40" t="s">
        <v>4</v>
      </c>
      <c r="I123" s="14"/>
      <c r="J123" s="15">
        <f>ROUND(F124,2)</f>
        <v>0</v>
      </c>
    </row>
    <row r="124" spans="1:28" ht="15" thickBot="1" x14ac:dyDescent="0.35">
      <c r="B124" s="49" t="s">
        <v>136</v>
      </c>
      <c r="C124" s="41" t="s">
        <v>6</v>
      </c>
      <c r="D124" s="58" t="s">
        <v>67</v>
      </c>
      <c r="E124" s="59"/>
      <c r="F124" s="42"/>
      <c r="G124" s="50">
        <v>3</v>
      </c>
      <c r="H124" s="43">
        <f>ROUND(J123*G124,2)</f>
        <v>0</v>
      </c>
      <c r="I124" s="16" t="str">
        <f>IF(ISBLANK('Modelo de oferta económica'!F124),"Es necesario completar el precio de esta partida, introduciendo un valor en la celda en naranja","")</f>
        <v>Es necesario completar el precio de esta partida, introduciendo un valor en la celda en naranja</v>
      </c>
    </row>
    <row r="125" spans="1:28" s="37" customFormat="1" ht="84" customHeight="1" thickBot="1" x14ac:dyDescent="0.35">
      <c r="A125" s="35"/>
      <c r="B125" s="60" t="s">
        <v>76</v>
      </c>
      <c r="C125" s="61"/>
      <c r="D125" s="61"/>
      <c r="E125" s="61"/>
      <c r="F125" s="61"/>
      <c r="G125" s="61"/>
      <c r="H125" s="62"/>
      <c r="I125" s="35"/>
      <c r="J125" s="35"/>
      <c r="K125" s="35"/>
      <c r="L125" s="35"/>
      <c r="M125" s="35"/>
      <c r="N125" s="35"/>
      <c r="O125" s="35"/>
      <c r="P125" s="35"/>
      <c r="Q125" s="35"/>
      <c r="R125" s="35"/>
      <c r="S125" s="35"/>
      <c r="T125" s="35"/>
      <c r="U125" s="35"/>
      <c r="V125" s="35"/>
      <c r="W125" s="35"/>
      <c r="X125" s="35"/>
      <c r="Y125" s="35"/>
      <c r="Z125" s="35"/>
      <c r="AA125" s="35"/>
      <c r="AB125" s="35"/>
    </row>
    <row r="126" spans="1:28" ht="9.9" customHeight="1" thickBot="1" x14ac:dyDescent="0.35">
      <c r="B126" s="44"/>
      <c r="C126" s="44"/>
      <c r="D126" s="44"/>
      <c r="E126" s="44"/>
      <c r="F126" s="45"/>
      <c r="G126" s="46"/>
      <c r="H126" s="47"/>
    </row>
    <row r="127" spans="1:28" ht="15.75" customHeight="1" thickBot="1" x14ac:dyDescent="0.35">
      <c r="B127" s="63" t="s">
        <v>1</v>
      </c>
      <c r="C127" s="64"/>
      <c r="D127" s="64"/>
      <c r="E127" s="65"/>
      <c r="F127" s="39" t="s">
        <v>2</v>
      </c>
      <c r="G127" s="40" t="s">
        <v>3</v>
      </c>
      <c r="H127" s="40" t="s">
        <v>4</v>
      </c>
      <c r="I127" s="14"/>
      <c r="J127" s="15">
        <f>ROUND(F128,2)</f>
        <v>0</v>
      </c>
    </row>
    <row r="128" spans="1:28" ht="15" thickBot="1" x14ac:dyDescent="0.35">
      <c r="B128" s="49" t="s">
        <v>137</v>
      </c>
      <c r="C128" s="41" t="s">
        <v>6</v>
      </c>
      <c r="D128" s="58" t="s">
        <v>68</v>
      </c>
      <c r="E128" s="59"/>
      <c r="F128" s="42"/>
      <c r="G128" s="50">
        <v>1</v>
      </c>
      <c r="H128" s="43">
        <f>ROUND(J127*G128,2)</f>
        <v>0</v>
      </c>
      <c r="I128" s="16" t="str">
        <f>IF(ISBLANK('Modelo de oferta económica'!F128),"Es necesario completar el precio de esta partida, introduciendo un valor en la celda en naranja","")</f>
        <v>Es necesario completar el precio de esta partida, introduciendo un valor en la celda en naranja</v>
      </c>
    </row>
    <row r="129" spans="1:28" s="37" customFormat="1" ht="42" customHeight="1" thickBot="1" x14ac:dyDescent="0.35">
      <c r="A129" s="35"/>
      <c r="B129" s="60" t="s">
        <v>77</v>
      </c>
      <c r="C129" s="61"/>
      <c r="D129" s="61"/>
      <c r="E129" s="61"/>
      <c r="F129" s="61"/>
      <c r="G129" s="61"/>
      <c r="H129" s="62"/>
      <c r="I129" s="35"/>
      <c r="J129" s="35"/>
      <c r="K129" s="35"/>
      <c r="L129" s="35"/>
      <c r="M129" s="35"/>
      <c r="N129" s="35"/>
      <c r="O129" s="35"/>
      <c r="P129" s="35"/>
      <c r="Q129" s="35"/>
      <c r="R129" s="35"/>
      <c r="S129" s="35"/>
      <c r="T129" s="35"/>
      <c r="U129" s="35"/>
      <c r="V129" s="35"/>
      <c r="W129" s="35"/>
      <c r="X129" s="35"/>
      <c r="Y129" s="35"/>
      <c r="Z129" s="35"/>
      <c r="AA129" s="35"/>
      <c r="AB129" s="35"/>
    </row>
    <row r="130" spans="1:28" ht="9.9" customHeight="1" thickBot="1" x14ac:dyDescent="0.35">
      <c r="B130" s="44"/>
      <c r="C130" s="44"/>
      <c r="D130" s="44"/>
      <c r="E130" s="44"/>
      <c r="F130" s="45"/>
      <c r="G130" s="46"/>
      <c r="H130" s="47"/>
    </row>
    <row r="131" spans="1:28" ht="15.75" customHeight="1" thickBot="1" x14ac:dyDescent="0.35">
      <c r="B131" s="63" t="s">
        <v>1</v>
      </c>
      <c r="C131" s="64"/>
      <c r="D131" s="64"/>
      <c r="E131" s="65"/>
      <c r="F131" s="39" t="s">
        <v>2</v>
      </c>
      <c r="G131" s="40" t="s">
        <v>3</v>
      </c>
      <c r="H131" s="40" t="s">
        <v>4</v>
      </c>
      <c r="I131" s="14"/>
      <c r="J131" s="15">
        <f>ROUND(F132,2)</f>
        <v>0</v>
      </c>
    </row>
    <row r="132" spans="1:28" ht="15" thickBot="1" x14ac:dyDescent="0.35">
      <c r="B132" s="49" t="s">
        <v>138</v>
      </c>
      <c r="C132" s="41" t="s">
        <v>6</v>
      </c>
      <c r="D132" s="58" t="s">
        <v>69</v>
      </c>
      <c r="E132" s="59"/>
      <c r="F132" s="42"/>
      <c r="G132" s="50">
        <v>15</v>
      </c>
      <c r="H132" s="43">
        <f>ROUND(J131*G132,2)</f>
        <v>0</v>
      </c>
      <c r="I132" s="16" t="str">
        <f>IF(ISBLANK('Modelo de oferta económica'!F132),"Es necesario completar el precio de esta partida, introduciendo un valor en la celda en naranja","")</f>
        <v>Es necesario completar el precio de esta partida, introduciendo un valor en la celda en naranja</v>
      </c>
    </row>
    <row r="133" spans="1:28" s="37" customFormat="1" ht="72" customHeight="1" thickBot="1" x14ac:dyDescent="0.35">
      <c r="A133" s="35"/>
      <c r="B133" s="60" t="s">
        <v>78</v>
      </c>
      <c r="C133" s="61"/>
      <c r="D133" s="61"/>
      <c r="E133" s="61"/>
      <c r="F133" s="61"/>
      <c r="G133" s="61"/>
      <c r="H133" s="62"/>
      <c r="I133" s="35"/>
      <c r="J133" s="35"/>
      <c r="K133" s="35"/>
      <c r="L133" s="35"/>
      <c r="M133" s="35"/>
      <c r="N133" s="35"/>
      <c r="O133" s="35"/>
      <c r="P133" s="35"/>
      <c r="Q133" s="35"/>
      <c r="R133" s="35"/>
      <c r="S133" s="35"/>
      <c r="T133" s="35"/>
      <c r="U133" s="35"/>
      <c r="V133" s="35"/>
      <c r="W133" s="35"/>
      <c r="X133" s="35"/>
      <c r="Y133" s="35"/>
      <c r="Z133" s="35"/>
      <c r="AA133" s="35"/>
      <c r="AB133" s="35"/>
    </row>
    <row r="134" spans="1:28" ht="9.9" customHeight="1" thickBot="1" x14ac:dyDescent="0.35">
      <c r="B134" s="44"/>
      <c r="C134" s="44"/>
      <c r="D134" s="44"/>
      <c r="E134" s="44"/>
      <c r="F134" s="45"/>
      <c r="G134" s="46"/>
      <c r="H134" s="47"/>
    </row>
    <row r="135" spans="1:28" ht="15.75" customHeight="1" thickBot="1" x14ac:dyDescent="0.35">
      <c r="B135" s="63" t="s">
        <v>1</v>
      </c>
      <c r="C135" s="64"/>
      <c r="D135" s="64"/>
      <c r="E135" s="65"/>
      <c r="F135" s="39" t="s">
        <v>2</v>
      </c>
      <c r="G135" s="40" t="s">
        <v>3</v>
      </c>
      <c r="H135" s="40" t="s">
        <v>4</v>
      </c>
      <c r="I135" s="14"/>
      <c r="J135" s="15">
        <f>ROUND(F136,2)</f>
        <v>0</v>
      </c>
    </row>
    <row r="136" spans="1:28" ht="15" thickBot="1" x14ac:dyDescent="0.35">
      <c r="B136" s="49" t="s">
        <v>139</v>
      </c>
      <c r="C136" s="41" t="s">
        <v>6</v>
      </c>
      <c r="D136" s="58" t="s">
        <v>70</v>
      </c>
      <c r="E136" s="59"/>
      <c r="F136" s="42"/>
      <c r="G136" s="50">
        <v>1</v>
      </c>
      <c r="H136" s="43">
        <f>ROUND(J135*G136,2)</f>
        <v>0</v>
      </c>
      <c r="I136" s="16" t="str">
        <f>IF(ISBLANK('Modelo de oferta económica'!F136),"Es necesario completar el precio de esta partida, introduciendo un valor en la celda en naranja","")</f>
        <v>Es necesario completar el precio de esta partida, introduciendo un valor en la celda en naranja</v>
      </c>
    </row>
    <row r="137" spans="1:28" s="37" customFormat="1" ht="79.95" customHeight="1" thickBot="1" x14ac:dyDescent="0.35">
      <c r="A137" s="35"/>
      <c r="B137" s="60" t="s">
        <v>79</v>
      </c>
      <c r="C137" s="61"/>
      <c r="D137" s="61"/>
      <c r="E137" s="61"/>
      <c r="F137" s="61"/>
      <c r="G137" s="61"/>
      <c r="H137" s="62"/>
      <c r="I137" s="35"/>
      <c r="J137" s="35"/>
      <c r="K137" s="35"/>
      <c r="L137" s="35"/>
      <c r="M137" s="35"/>
      <c r="N137" s="35"/>
      <c r="O137" s="35"/>
      <c r="P137" s="35"/>
      <c r="Q137" s="35"/>
      <c r="R137" s="35"/>
      <c r="S137" s="35"/>
      <c r="T137" s="35"/>
      <c r="U137" s="35"/>
      <c r="V137" s="35"/>
      <c r="W137" s="35"/>
      <c r="X137" s="35"/>
      <c r="Y137" s="35"/>
      <c r="Z137" s="35"/>
      <c r="AA137" s="35"/>
      <c r="AB137" s="35"/>
    </row>
    <row r="138" spans="1:28" ht="9.9" customHeight="1" thickBot="1" x14ac:dyDescent="0.35">
      <c r="B138" s="44"/>
      <c r="C138" s="44"/>
      <c r="D138" s="44"/>
      <c r="E138" s="44"/>
      <c r="F138" s="45"/>
      <c r="G138" s="46"/>
      <c r="H138" s="47"/>
    </row>
    <row r="139" spans="1:28" ht="15.75" customHeight="1" thickBot="1" x14ac:dyDescent="0.35">
      <c r="B139" s="63" t="s">
        <v>1</v>
      </c>
      <c r="C139" s="64"/>
      <c r="D139" s="64"/>
      <c r="E139" s="65"/>
      <c r="F139" s="39" t="s">
        <v>2</v>
      </c>
      <c r="G139" s="40" t="s">
        <v>3</v>
      </c>
      <c r="H139" s="40" t="s">
        <v>4</v>
      </c>
      <c r="I139" s="14"/>
      <c r="J139" s="15">
        <f>ROUND(F140,2)</f>
        <v>0</v>
      </c>
    </row>
    <row r="140" spans="1:28" ht="15" thickBot="1" x14ac:dyDescent="0.35">
      <c r="B140" s="49" t="s">
        <v>140</v>
      </c>
      <c r="C140" s="41" t="s">
        <v>6</v>
      </c>
      <c r="D140" s="58" t="s">
        <v>71</v>
      </c>
      <c r="E140" s="59"/>
      <c r="F140" s="42"/>
      <c r="G140" s="50">
        <v>1</v>
      </c>
      <c r="H140" s="43">
        <f>ROUND(J139*G140,2)</f>
        <v>0</v>
      </c>
      <c r="I140" s="16" t="str">
        <f>IF(ISBLANK('Modelo de oferta económica'!F140),"Es necesario completar el precio de esta partida, introduciendo un valor en la celda en naranja","")</f>
        <v>Es necesario completar el precio de esta partida, introduciendo un valor en la celda en naranja</v>
      </c>
    </row>
    <row r="141" spans="1:28" s="37" customFormat="1" ht="55.95" customHeight="1" thickBot="1" x14ac:dyDescent="0.35">
      <c r="A141" s="35"/>
      <c r="B141" s="60" t="s">
        <v>80</v>
      </c>
      <c r="C141" s="61"/>
      <c r="D141" s="61"/>
      <c r="E141" s="61"/>
      <c r="F141" s="61"/>
      <c r="G141" s="61"/>
      <c r="H141" s="62"/>
      <c r="I141" s="35"/>
      <c r="J141" s="35"/>
      <c r="K141" s="35"/>
      <c r="L141" s="35"/>
      <c r="M141" s="35"/>
      <c r="N141" s="35"/>
      <c r="O141" s="35"/>
      <c r="P141" s="35"/>
      <c r="Q141" s="35"/>
      <c r="R141" s="35"/>
      <c r="S141" s="35"/>
      <c r="T141" s="35"/>
      <c r="U141" s="35"/>
      <c r="V141" s="35"/>
      <c r="W141" s="35"/>
      <c r="X141" s="35"/>
      <c r="Y141" s="35"/>
      <c r="Z141" s="35"/>
      <c r="AA141" s="35"/>
      <c r="AB141" s="35"/>
    </row>
    <row r="142" spans="1:28" ht="9.9" customHeight="1" thickBot="1" x14ac:dyDescent="0.35">
      <c r="B142" s="44"/>
      <c r="C142" s="44"/>
      <c r="D142" s="44"/>
      <c r="E142" s="44"/>
      <c r="F142" s="45"/>
      <c r="G142" s="46"/>
      <c r="H142" s="47"/>
    </row>
    <row r="143" spans="1:28" ht="15.75" customHeight="1" thickBot="1" x14ac:dyDescent="0.35">
      <c r="B143" s="63" t="s">
        <v>1</v>
      </c>
      <c r="C143" s="64"/>
      <c r="D143" s="64"/>
      <c r="E143" s="65"/>
      <c r="F143" s="39" t="s">
        <v>2</v>
      </c>
      <c r="G143" s="40" t="s">
        <v>3</v>
      </c>
      <c r="H143" s="40" t="s">
        <v>4</v>
      </c>
      <c r="I143" s="14"/>
      <c r="J143" s="15">
        <f>ROUND(F144,2)</f>
        <v>0</v>
      </c>
    </row>
    <row r="144" spans="1:28" ht="15" thickBot="1" x14ac:dyDescent="0.35">
      <c r="B144" s="49" t="s">
        <v>141</v>
      </c>
      <c r="C144" s="41" t="s">
        <v>6</v>
      </c>
      <c r="D144" s="58" t="s">
        <v>72</v>
      </c>
      <c r="E144" s="59"/>
      <c r="F144" s="42"/>
      <c r="G144" s="50">
        <v>4</v>
      </c>
      <c r="H144" s="43">
        <f>ROUND(J143*G144,2)</f>
        <v>0</v>
      </c>
      <c r="I144" s="16" t="str">
        <f>IF(ISBLANK('Modelo de oferta económica'!F144),"Es necesario completar el precio de esta partida, introduciendo un valor en la celda en naranja","")</f>
        <v>Es necesario completar el precio de esta partida, introduciendo un valor en la celda en naranja</v>
      </c>
    </row>
    <row r="145" spans="1:28" s="37" customFormat="1" ht="64.05" customHeight="1" thickBot="1" x14ac:dyDescent="0.35">
      <c r="A145" s="35"/>
      <c r="B145" s="60" t="s">
        <v>81</v>
      </c>
      <c r="C145" s="61"/>
      <c r="D145" s="61"/>
      <c r="E145" s="61"/>
      <c r="F145" s="61"/>
      <c r="G145" s="61"/>
      <c r="H145" s="62"/>
      <c r="I145" s="35"/>
      <c r="J145" s="35"/>
      <c r="K145" s="35"/>
      <c r="L145" s="35"/>
      <c r="M145" s="35"/>
      <c r="N145" s="35"/>
      <c r="O145" s="35"/>
      <c r="P145" s="35"/>
      <c r="Q145" s="35"/>
      <c r="R145" s="35"/>
      <c r="S145" s="35"/>
      <c r="T145" s="35"/>
      <c r="U145" s="35"/>
      <c r="V145" s="35"/>
      <c r="W145" s="35"/>
      <c r="X145" s="35"/>
      <c r="Y145" s="35"/>
      <c r="Z145" s="35"/>
      <c r="AA145" s="35"/>
      <c r="AB145" s="35"/>
    </row>
    <row r="146" spans="1:28" ht="9.9" customHeight="1" thickBot="1" x14ac:dyDescent="0.35">
      <c r="B146" s="44"/>
      <c r="C146" s="44"/>
      <c r="D146" s="44"/>
      <c r="E146" s="44"/>
      <c r="F146" s="45"/>
      <c r="G146" s="46"/>
      <c r="H146" s="47"/>
    </row>
    <row r="147" spans="1:28" ht="15.75" customHeight="1" thickBot="1" x14ac:dyDescent="0.35">
      <c r="B147" s="63" t="s">
        <v>1</v>
      </c>
      <c r="C147" s="64"/>
      <c r="D147" s="64"/>
      <c r="E147" s="65"/>
      <c r="F147" s="39" t="s">
        <v>2</v>
      </c>
      <c r="G147" s="40" t="s">
        <v>3</v>
      </c>
      <c r="H147" s="40" t="s">
        <v>4</v>
      </c>
      <c r="I147" s="14"/>
      <c r="J147" s="15">
        <f>ROUND(F148,2)</f>
        <v>0</v>
      </c>
    </row>
    <row r="148" spans="1:28" ht="15" thickBot="1" x14ac:dyDescent="0.35">
      <c r="B148" s="49" t="s">
        <v>142</v>
      </c>
      <c r="C148" s="41" t="s">
        <v>6</v>
      </c>
      <c r="D148" s="58" t="s">
        <v>73</v>
      </c>
      <c r="E148" s="59"/>
      <c r="F148" s="42"/>
      <c r="G148" s="50">
        <v>2</v>
      </c>
      <c r="H148" s="43">
        <f>ROUND(J147*G148,2)</f>
        <v>0</v>
      </c>
      <c r="I148" s="16" t="str">
        <f>IF(ISBLANK('Modelo de oferta económica'!F148),"Es necesario completar el precio de esta partida, introduciendo un valor en la celda en naranja","")</f>
        <v>Es necesario completar el precio de esta partida, introduciendo un valor en la celda en naranja</v>
      </c>
    </row>
    <row r="149" spans="1:28" s="37" customFormat="1" ht="54" customHeight="1" thickBot="1" x14ac:dyDescent="0.35">
      <c r="A149" s="35"/>
      <c r="B149" s="60" t="s">
        <v>82</v>
      </c>
      <c r="C149" s="61"/>
      <c r="D149" s="61"/>
      <c r="E149" s="61"/>
      <c r="F149" s="61"/>
      <c r="G149" s="61"/>
      <c r="H149" s="62"/>
      <c r="I149" s="35"/>
      <c r="J149" s="35"/>
      <c r="K149" s="35"/>
      <c r="L149" s="35"/>
      <c r="M149" s="35"/>
      <c r="N149" s="35"/>
      <c r="O149" s="35"/>
      <c r="P149" s="35"/>
      <c r="Q149" s="35"/>
      <c r="R149" s="35"/>
      <c r="S149" s="35"/>
      <c r="T149" s="35"/>
      <c r="U149" s="35"/>
      <c r="V149" s="35"/>
      <c r="W149" s="35"/>
      <c r="X149" s="35"/>
      <c r="Y149" s="35"/>
      <c r="Z149" s="35"/>
      <c r="AA149" s="35"/>
      <c r="AB149" s="35"/>
    </row>
    <row r="150" spans="1:28" ht="9.9" customHeight="1" thickBot="1" x14ac:dyDescent="0.35">
      <c r="B150" s="44"/>
      <c r="C150" s="44"/>
      <c r="D150" s="44"/>
      <c r="E150" s="44"/>
      <c r="F150" s="45"/>
      <c r="G150" s="46"/>
      <c r="H150" s="47"/>
    </row>
    <row r="151" spans="1:28" ht="15.75" customHeight="1" thickBot="1" x14ac:dyDescent="0.35">
      <c r="B151" s="63" t="s">
        <v>1</v>
      </c>
      <c r="C151" s="64"/>
      <c r="D151" s="64"/>
      <c r="E151" s="65"/>
      <c r="F151" s="39" t="s">
        <v>2</v>
      </c>
      <c r="G151" s="40" t="s">
        <v>3</v>
      </c>
      <c r="H151" s="40" t="s">
        <v>4</v>
      </c>
      <c r="I151" s="14"/>
      <c r="J151" s="15">
        <f>ROUND(F152,2)</f>
        <v>0</v>
      </c>
    </row>
    <row r="152" spans="1:28" ht="15" thickBot="1" x14ac:dyDescent="0.35">
      <c r="B152" s="49" t="s">
        <v>143</v>
      </c>
      <c r="C152" s="41" t="s">
        <v>6</v>
      </c>
      <c r="D152" s="58" t="s">
        <v>74</v>
      </c>
      <c r="E152" s="59"/>
      <c r="F152" s="42"/>
      <c r="G152" s="50">
        <v>1</v>
      </c>
      <c r="H152" s="43">
        <f>ROUND(J151*G152,2)</f>
        <v>0</v>
      </c>
      <c r="I152" s="16" t="str">
        <f>IF(ISBLANK('Modelo de oferta económica'!F152),"Es necesario completar el precio de esta partida, introduciendo un valor en la celda en naranja","")</f>
        <v>Es necesario completar el precio de esta partida, introduciendo un valor en la celda en naranja</v>
      </c>
    </row>
    <row r="153" spans="1:28" s="37" customFormat="1" ht="46.05" customHeight="1" thickBot="1" x14ac:dyDescent="0.35">
      <c r="A153" s="35"/>
      <c r="B153" s="60" t="s">
        <v>83</v>
      </c>
      <c r="C153" s="61"/>
      <c r="D153" s="61"/>
      <c r="E153" s="61"/>
      <c r="F153" s="61"/>
      <c r="G153" s="61"/>
      <c r="H153" s="62"/>
      <c r="I153" s="35"/>
      <c r="J153" s="35"/>
      <c r="K153" s="35"/>
      <c r="L153" s="35"/>
      <c r="M153" s="35"/>
      <c r="N153" s="35"/>
      <c r="O153" s="35"/>
      <c r="P153" s="35"/>
      <c r="Q153" s="35"/>
      <c r="R153" s="35"/>
      <c r="S153" s="35"/>
      <c r="T153" s="35"/>
      <c r="U153" s="35"/>
      <c r="V153" s="35"/>
      <c r="W153" s="35"/>
      <c r="X153" s="35"/>
      <c r="Y153" s="35"/>
      <c r="Z153" s="35"/>
      <c r="AA153" s="35"/>
      <c r="AB153" s="35"/>
    </row>
    <row r="154" spans="1:28" ht="9.9" customHeight="1" thickBot="1" x14ac:dyDescent="0.35">
      <c r="B154" s="44"/>
      <c r="C154" s="44"/>
      <c r="D154" s="44"/>
      <c r="E154" s="44"/>
      <c r="F154" s="45"/>
      <c r="G154" s="46"/>
      <c r="H154" s="47"/>
    </row>
    <row r="155" spans="1:28" ht="15.75" customHeight="1" thickBot="1" x14ac:dyDescent="0.35">
      <c r="B155" s="63" t="s">
        <v>1</v>
      </c>
      <c r="C155" s="64"/>
      <c r="D155" s="64"/>
      <c r="E155" s="65"/>
      <c r="F155" s="39" t="s">
        <v>2</v>
      </c>
      <c r="G155" s="40" t="s">
        <v>3</v>
      </c>
      <c r="H155" s="40" t="s">
        <v>4</v>
      </c>
      <c r="I155" s="14"/>
      <c r="J155" s="15">
        <f>ROUND(F156,2)</f>
        <v>0</v>
      </c>
    </row>
    <row r="156" spans="1:28" ht="15" thickBot="1" x14ac:dyDescent="0.35">
      <c r="B156" s="49" t="s">
        <v>144</v>
      </c>
      <c r="C156" s="41" t="s">
        <v>6</v>
      </c>
      <c r="D156" s="58" t="s">
        <v>75</v>
      </c>
      <c r="E156" s="59"/>
      <c r="F156" s="42"/>
      <c r="G156" s="50">
        <v>2</v>
      </c>
      <c r="H156" s="43">
        <f>ROUND(J155*G156,2)</f>
        <v>0</v>
      </c>
      <c r="I156" s="16" t="str">
        <f>IF(ISBLANK('Modelo de oferta económica'!F156),"Es necesario completar el precio de esta partida, introduciendo un valor en la celda en naranja","")</f>
        <v>Es necesario completar el precio de esta partida, introduciendo un valor en la celda en naranja</v>
      </c>
    </row>
    <row r="157" spans="1:28" s="37" customFormat="1" ht="64.05" customHeight="1" thickBot="1" x14ac:dyDescent="0.35">
      <c r="A157" s="35"/>
      <c r="B157" s="60" t="s">
        <v>84</v>
      </c>
      <c r="C157" s="61"/>
      <c r="D157" s="61"/>
      <c r="E157" s="61"/>
      <c r="F157" s="61"/>
      <c r="G157" s="61"/>
      <c r="H157" s="62"/>
      <c r="I157" s="35"/>
      <c r="J157" s="35"/>
      <c r="K157" s="35"/>
      <c r="L157" s="35"/>
      <c r="M157" s="35"/>
      <c r="N157" s="35"/>
      <c r="O157" s="35"/>
      <c r="P157" s="35"/>
      <c r="Q157" s="35"/>
      <c r="R157" s="35"/>
      <c r="S157" s="35"/>
      <c r="T157" s="35"/>
      <c r="U157" s="35"/>
      <c r="V157" s="35"/>
      <c r="W157" s="35"/>
      <c r="X157" s="35"/>
      <c r="Y157" s="35"/>
      <c r="Z157" s="35"/>
      <c r="AA157" s="35"/>
      <c r="AB157" s="35"/>
    </row>
    <row r="158" spans="1:28" ht="9.9" customHeight="1" thickBot="1" x14ac:dyDescent="0.35">
      <c r="B158" s="44"/>
      <c r="C158" s="44"/>
      <c r="D158" s="44"/>
      <c r="E158" s="44"/>
      <c r="F158" s="45"/>
      <c r="G158" s="46"/>
      <c r="H158" s="47"/>
    </row>
    <row r="159" spans="1:28" ht="27" customHeight="1" thickBot="1" x14ac:dyDescent="0.35">
      <c r="B159" s="69" t="s">
        <v>39</v>
      </c>
      <c r="C159" s="70"/>
      <c r="D159" s="66" t="s">
        <v>54</v>
      </c>
      <c r="E159" s="67"/>
      <c r="F159" s="67"/>
      <c r="G159" s="67"/>
      <c r="H159" s="38">
        <f>+H162+H166</f>
        <v>0</v>
      </c>
    </row>
    <row r="160" spans="1:28" ht="9.9" customHeight="1" thickBot="1" x14ac:dyDescent="0.35">
      <c r="B160" s="44"/>
      <c r="C160" s="44"/>
      <c r="D160" s="44"/>
      <c r="E160" s="44"/>
      <c r="F160" s="45"/>
      <c r="G160" s="46"/>
      <c r="H160" s="47"/>
      <c r="I160" s="13">
        <f xml:space="preserve"> COUNTIF(I162:I164,"Es necesario completar el precio de esta partida, introduciendo un valor en la celda en naranja")</f>
        <v>1</v>
      </c>
    </row>
    <row r="161" spans="1:28" ht="15.75" customHeight="1" thickBot="1" x14ac:dyDescent="0.35">
      <c r="B161" s="63" t="s">
        <v>1</v>
      </c>
      <c r="C161" s="64"/>
      <c r="D161" s="64"/>
      <c r="E161" s="64"/>
      <c r="F161" s="39" t="s">
        <v>2</v>
      </c>
      <c r="G161" s="40" t="s">
        <v>3</v>
      </c>
      <c r="H161" s="40" t="s">
        <v>4</v>
      </c>
      <c r="I161" s="14"/>
      <c r="J161" s="15">
        <f>ROUND(F162,2)</f>
        <v>0</v>
      </c>
    </row>
    <row r="162" spans="1:28" ht="15" thickBot="1" x14ac:dyDescent="0.35">
      <c r="B162" s="49" t="s">
        <v>145</v>
      </c>
      <c r="C162" s="41" t="s">
        <v>37</v>
      </c>
      <c r="D162" s="58" t="s">
        <v>85</v>
      </c>
      <c r="E162" s="59"/>
      <c r="F162" s="42"/>
      <c r="G162" s="50">
        <v>149.6</v>
      </c>
      <c r="H162" s="43">
        <f>ROUND(J161*G162,2)</f>
        <v>0</v>
      </c>
      <c r="I162" s="16" t="str">
        <f>IF(ISBLANK('Modelo de oferta económica'!F162),"Es necesario completar el precio de esta partida, introduciendo un valor en la celda en naranja","")</f>
        <v>Es necesario completar el precio de esta partida, introduciendo un valor en la celda en naranja</v>
      </c>
    </row>
    <row r="163" spans="1:28" s="37" customFormat="1" ht="58.05" customHeight="1" thickBot="1" x14ac:dyDescent="0.35">
      <c r="A163" s="35"/>
      <c r="B163" s="72" t="s">
        <v>150</v>
      </c>
      <c r="C163" s="73"/>
      <c r="D163" s="73"/>
      <c r="E163" s="73"/>
      <c r="F163" s="73"/>
      <c r="G163" s="73"/>
      <c r="H163" s="74"/>
      <c r="I163" s="35"/>
      <c r="J163" s="35"/>
      <c r="K163" s="35"/>
      <c r="L163" s="35"/>
      <c r="M163" s="35"/>
      <c r="N163" s="35"/>
      <c r="O163" s="35"/>
      <c r="P163" s="35"/>
      <c r="Q163" s="35"/>
      <c r="R163" s="35"/>
      <c r="S163" s="35"/>
      <c r="T163" s="35"/>
      <c r="U163" s="35"/>
      <c r="V163" s="35"/>
      <c r="W163" s="35"/>
      <c r="X163" s="35"/>
      <c r="Y163" s="35"/>
      <c r="Z163" s="35"/>
      <c r="AA163" s="35"/>
      <c r="AB163" s="35"/>
    </row>
    <row r="164" spans="1:28" ht="9.9" customHeight="1" thickBot="1" x14ac:dyDescent="0.35">
      <c r="B164" s="44"/>
      <c r="C164" s="44"/>
      <c r="D164" s="48"/>
      <c r="E164" s="44"/>
      <c r="F164" s="45"/>
      <c r="G164" s="46"/>
      <c r="H164" s="47"/>
    </row>
    <row r="165" spans="1:28" ht="15.75" customHeight="1" thickBot="1" x14ac:dyDescent="0.35">
      <c r="B165" s="63" t="s">
        <v>1</v>
      </c>
      <c r="C165" s="64"/>
      <c r="D165" s="64"/>
      <c r="E165" s="64"/>
      <c r="F165" s="39" t="s">
        <v>2</v>
      </c>
      <c r="G165" s="40" t="s">
        <v>3</v>
      </c>
      <c r="H165" s="40" t="s">
        <v>4</v>
      </c>
      <c r="I165" s="14"/>
      <c r="J165" s="15">
        <f>ROUND(F166,2)</f>
        <v>0</v>
      </c>
    </row>
    <row r="166" spans="1:28" ht="15" thickBot="1" x14ac:dyDescent="0.35">
      <c r="B166" s="49" t="s">
        <v>146</v>
      </c>
      <c r="C166" s="41" t="s">
        <v>37</v>
      </c>
      <c r="D166" s="58" t="s">
        <v>86</v>
      </c>
      <c r="E166" s="59"/>
      <c r="F166" s="42"/>
      <c r="G166" s="50">
        <v>149.6</v>
      </c>
      <c r="H166" s="43">
        <f>ROUND(J165*G166,2)</f>
        <v>0</v>
      </c>
      <c r="I166" s="16" t="str">
        <f>IF(ISBLANK('Modelo de oferta económica'!F166),"Es necesario completar el precio de esta partida, introduciendo un valor en la celda en naranja","")</f>
        <v>Es necesario completar el precio de esta partida, introduciendo un valor en la celda en naranja</v>
      </c>
    </row>
    <row r="167" spans="1:28" s="37" customFormat="1" ht="64.05" customHeight="1" thickBot="1" x14ac:dyDescent="0.35">
      <c r="A167" s="35"/>
      <c r="B167" s="72" t="s">
        <v>87</v>
      </c>
      <c r="C167" s="73"/>
      <c r="D167" s="73"/>
      <c r="E167" s="73"/>
      <c r="F167" s="73"/>
      <c r="G167" s="73"/>
      <c r="H167" s="74"/>
      <c r="I167" s="35"/>
      <c r="J167" s="35"/>
      <c r="K167" s="35"/>
      <c r="L167" s="35"/>
      <c r="M167" s="35"/>
      <c r="N167" s="35"/>
      <c r="O167" s="35"/>
      <c r="P167" s="35"/>
      <c r="Q167" s="35"/>
      <c r="R167" s="35"/>
      <c r="S167" s="35"/>
      <c r="T167" s="35"/>
      <c r="U167" s="35"/>
      <c r="V167" s="35"/>
      <c r="W167" s="35"/>
      <c r="X167" s="35"/>
      <c r="Y167" s="35"/>
      <c r="Z167" s="35"/>
      <c r="AA167" s="35"/>
      <c r="AB167" s="35"/>
    </row>
    <row r="168" spans="1:28" ht="9.9" customHeight="1" thickBot="1" x14ac:dyDescent="0.35">
      <c r="B168" s="44"/>
      <c r="C168" s="44"/>
      <c r="D168" s="48"/>
      <c r="E168" s="44"/>
      <c r="F168" s="45"/>
      <c r="G168" s="46"/>
      <c r="H168" s="47"/>
    </row>
    <row r="169" spans="1:28" ht="27" customHeight="1" thickBot="1" x14ac:dyDescent="0.35">
      <c r="B169" s="69" t="s">
        <v>40</v>
      </c>
      <c r="C169" s="70"/>
      <c r="D169" s="66" t="s">
        <v>53</v>
      </c>
      <c r="E169" s="67"/>
      <c r="F169" s="67"/>
      <c r="G169" s="67"/>
      <c r="H169" s="38">
        <f>+H172+H176+H180+H184+H188+H192+H196+H200+H204+H208+H212+H216+H220+H224+H228</f>
        <v>0</v>
      </c>
      <c r="I169" s="13">
        <f xml:space="preserve"> COUNTIF(I172:I210,"Es necesario completar el precio de esta partida, introduciendo un valor en la celda en naranja")</f>
        <v>10</v>
      </c>
    </row>
    <row r="170" spans="1:28" ht="9.9" customHeight="1" thickBot="1" x14ac:dyDescent="0.35">
      <c r="B170" s="44"/>
      <c r="C170" s="44"/>
      <c r="D170" s="44"/>
      <c r="E170" s="44"/>
      <c r="F170" s="45"/>
      <c r="G170" s="46"/>
      <c r="H170" s="47"/>
    </row>
    <row r="171" spans="1:28" ht="15.75" customHeight="1" thickBot="1" x14ac:dyDescent="0.35">
      <c r="B171" s="63" t="s">
        <v>1</v>
      </c>
      <c r="C171" s="64"/>
      <c r="D171" s="64"/>
      <c r="E171" s="64"/>
      <c r="F171" s="39" t="s">
        <v>2</v>
      </c>
      <c r="G171" s="40" t="s">
        <v>3</v>
      </c>
      <c r="H171" s="40" t="s">
        <v>4</v>
      </c>
      <c r="I171" s="14"/>
      <c r="J171" s="15">
        <f>ROUND(F172,2)</f>
        <v>0</v>
      </c>
    </row>
    <row r="172" spans="1:28" ht="15" thickBot="1" x14ac:dyDescent="0.35">
      <c r="B172" s="49" t="s">
        <v>151</v>
      </c>
      <c r="C172" s="41" t="s">
        <v>6</v>
      </c>
      <c r="D172" s="58" t="s">
        <v>101</v>
      </c>
      <c r="E172" s="59"/>
      <c r="F172" s="42"/>
      <c r="G172" s="50">
        <v>88</v>
      </c>
      <c r="H172" s="43">
        <f>ROUND(J171*G172,2)</f>
        <v>0</v>
      </c>
      <c r="I172" s="16" t="str">
        <f>IF(ISBLANK('Modelo de oferta económica'!F172),"Es necesario completar el precio de esta partida, introduciendo un valor en la celda en naranja","")</f>
        <v>Es necesario completar el precio de esta partida, introduciendo un valor en la celda en naranja</v>
      </c>
    </row>
    <row r="173" spans="1:28" s="37" customFormat="1" ht="54" customHeight="1" thickBot="1" x14ac:dyDescent="0.35">
      <c r="A173" s="35"/>
      <c r="B173" s="72" t="s">
        <v>88</v>
      </c>
      <c r="C173" s="73"/>
      <c r="D173" s="73"/>
      <c r="E173" s="73"/>
      <c r="F173" s="73"/>
      <c r="G173" s="73"/>
      <c r="H173" s="74"/>
      <c r="I173" s="35"/>
      <c r="J173" s="35"/>
      <c r="K173" s="35"/>
      <c r="L173" s="35"/>
      <c r="M173" s="35"/>
      <c r="N173" s="35"/>
      <c r="O173" s="35"/>
      <c r="P173" s="35"/>
      <c r="Q173" s="35"/>
      <c r="R173" s="35"/>
      <c r="S173" s="35"/>
      <c r="T173" s="35"/>
      <c r="U173" s="35"/>
      <c r="V173" s="35"/>
      <c r="W173" s="35"/>
      <c r="X173" s="35"/>
      <c r="Y173" s="35"/>
      <c r="Z173" s="35"/>
      <c r="AA173" s="35"/>
      <c r="AB173" s="35"/>
    </row>
    <row r="174" spans="1:28" ht="9.9" customHeight="1" thickBot="1" x14ac:dyDescent="0.35">
      <c r="B174" s="44"/>
      <c r="C174" s="44"/>
      <c r="D174" s="48"/>
      <c r="E174" s="44"/>
      <c r="F174" s="45"/>
      <c r="G174" s="46"/>
      <c r="H174" s="47"/>
    </row>
    <row r="175" spans="1:28" ht="15.75" customHeight="1" thickBot="1" x14ac:dyDescent="0.35">
      <c r="B175" s="63" t="s">
        <v>1</v>
      </c>
      <c r="C175" s="64"/>
      <c r="D175" s="64"/>
      <c r="E175" s="64"/>
      <c r="F175" s="39" t="s">
        <v>2</v>
      </c>
      <c r="G175" s="40" t="s">
        <v>3</v>
      </c>
      <c r="H175" s="40" t="s">
        <v>4</v>
      </c>
      <c r="I175" s="14"/>
      <c r="J175" s="15">
        <f>ROUND(F176,2)</f>
        <v>0</v>
      </c>
    </row>
    <row r="176" spans="1:28" ht="15" thickBot="1" x14ac:dyDescent="0.35">
      <c r="B176" s="49" t="s">
        <v>152</v>
      </c>
      <c r="C176" s="41" t="s">
        <v>6</v>
      </c>
      <c r="D176" s="58" t="s">
        <v>102</v>
      </c>
      <c r="E176" s="59"/>
      <c r="F176" s="42"/>
      <c r="G176" s="50">
        <v>24</v>
      </c>
      <c r="H176" s="43">
        <f>ROUND(J175*G176,2)</f>
        <v>0</v>
      </c>
      <c r="I176" s="16" t="str">
        <f>IF(ISBLANK('Modelo de oferta económica'!F176),"Es necesario completar el precio de esta partida, introduciendo un valor en la celda en naranja","")</f>
        <v>Es necesario completar el precio de esta partida, introduciendo un valor en la celda en naranja</v>
      </c>
    </row>
    <row r="177" spans="1:28" s="37" customFormat="1" ht="54" customHeight="1" thickBot="1" x14ac:dyDescent="0.35">
      <c r="A177" s="35"/>
      <c r="B177" s="60" t="s">
        <v>89</v>
      </c>
      <c r="C177" s="61"/>
      <c r="D177" s="61"/>
      <c r="E177" s="61"/>
      <c r="F177" s="61"/>
      <c r="G177" s="61"/>
      <c r="H177" s="62"/>
      <c r="I177" s="35"/>
      <c r="J177" s="35"/>
      <c r="K177" s="35"/>
      <c r="L177" s="35"/>
      <c r="M177" s="35"/>
      <c r="N177" s="35"/>
      <c r="O177" s="35"/>
      <c r="P177" s="35"/>
      <c r="Q177" s="35"/>
      <c r="R177" s="35"/>
      <c r="S177" s="35"/>
      <c r="T177" s="35"/>
      <c r="U177" s="35"/>
      <c r="V177" s="35"/>
      <c r="W177" s="35"/>
      <c r="X177" s="35"/>
      <c r="Y177" s="35"/>
      <c r="Z177" s="35"/>
      <c r="AA177" s="35"/>
      <c r="AB177" s="35"/>
    </row>
    <row r="178" spans="1:28" ht="9.9" customHeight="1" thickBot="1" x14ac:dyDescent="0.35">
      <c r="B178" s="44"/>
      <c r="C178" s="44"/>
      <c r="D178" s="44"/>
      <c r="E178" s="44"/>
      <c r="F178" s="45"/>
      <c r="G178" s="46"/>
      <c r="H178" s="47"/>
    </row>
    <row r="179" spans="1:28" ht="15.75" customHeight="1" thickBot="1" x14ac:dyDescent="0.35">
      <c r="B179" s="63" t="s">
        <v>1</v>
      </c>
      <c r="C179" s="64"/>
      <c r="D179" s="64"/>
      <c r="E179" s="64"/>
      <c r="F179" s="39" t="s">
        <v>2</v>
      </c>
      <c r="G179" s="40" t="s">
        <v>3</v>
      </c>
      <c r="H179" s="40" t="s">
        <v>4</v>
      </c>
      <c r="I179" s="14"/>
      <c r="J179" s="15">
        <f>ROUND(F180,2)</f>
        <v>0</v>
      </c>
    </row>
    <row r="180" spans="1:28" ht="15" thickBot="1" x14ac:dyDescent="0.35">
      <c r="B180" s="49" t="s">
        <v>153</v>
      </c>
      <c r="C180" s="41" t="s">
        <v>5</v>
      </c>
      <c r="D180" s="58" t="s">
        <v>103</v>
      </c>
      <c r="E180" s="59"/>
      <c r="F180" s="42"/>
      <c r="G180" s="50">
        <v>550</v>
      </c>
      <c r="H180" s="43">
        <f>ROUND(J179*G180,2)</f>
        <v>0</v>
      </c>
      <c r="I180" s="16" t="str">
        <f>IF(ISBLANK('Modelo de oferta económica'!F180),"Es necesario completar el precio de esta partida, introduciendo un valor en la celda en naranja","")</f>
        <v>Es necesario completar el precio de esta partida, introduciendo un valor en la celda en naranja</v>
      </c>
    </row>
    <row r="181" spans="1:28" s="37" customFormat="1" ht="36" customHeight="1" thickBot="1" x14ac:dyDescent="0.35">
      <c r="A181" s="35"/>
      <c r="B181" s="60" t="s">
        <v>90</v>
      </c>
      <c r="C181" s="61"/>
      <c r="D181" s="61"/>
      <c r="E181" s="61"/>
      <c r="F181" s="61"/>
      <c r="G181" s="61"/>
      <c r="H181" s="62"/>
      <c r="I181" s="35"/>
      <c r="J181" s="35"/>
      <c r="K181" s="35"/>
      <c r="L181" s="35"/>
      <c r="M181" s="35"/>
      <c r="N181" s="35"/>
      <c r="O181" s="35"/>
      <c r="P181" s="35"/>
      <c r="Q181" s="35"/>
      <c r="R181" s="35"/>
      <c r="S181" s="35"/>
      <c r="T181" s="35"/>
      <c r="U181" s="35"/>
      <c r="V181" s="35"/>
      <c r="W181" s="35"/>
      <c r="X181" s="35"/>
      <c r="Y181" s="35"/>
      <c r="Z181" s="35"/>
      <c r="AA181" s="35"/>
      <c r="AB181" s="35"/>
    </row>
    <row r="182" spans="1:28" ht="9.9" customHeight="1" thickBot="1" x14ac:dyDescent="0.35">
      <c r="B182" s="44"/>
      <c r="C182" s="44"/>
      <c r="D182" s="44"/>
      <c r="E182" s="44"/>
      <c r="F182" s="45"/>
      <c r="G182" s="46"/>
      <c r="H182" s="47"/>
    </row>
    <row r="183" spans="1:28" ht="15.75" customHeight="1" thickBot="1" x14ac:dyDescent="0.35">
      <c r="B183" s="63" t="s">
        <v>1</v>
      </c>
      <c r="C183" s="64"/>
      <c r="D183" s="64"/>
      <c r="E183" s="64"/>
      <c r="F183" s="39" t="s">
        <v>2</v>
      </c>
      <c r="G183" s="40" t="s">
        <v>3</v>
      </c>
      <c r="H183" s="40" t="s">
        <v>4</v>
      </c>
      <c r="I183" s="14"/>
      <c r="J183" s="15">
        <f>ROUND(F184,2)</f>
        <v>0</v>
      </c>
    </row>
    <row r="184" spans="1:28" ht="15" thickBot="1" x14ac:dyDescent="0.35">
      <c r="B184" s="49" t="s">
        <v>154</v>
      </c>
      <c r="C184" s="41" t="s">
        <v>6</v>
      </c>
      <c r="D184" s="58" t="s">
        <v>104</v>
      </c>
      <c r="E184" s="59"/>
      <c r="F184" s="42"/>
      <c r="G184" s="50">
        <v>150</v>
      </c>
      <c r="H184" s="43">
        <f>ROUND(J183*G184,2)</f>
        <v>0</v>
      </c>
      <c r="I184" s="16" t="str">
        <f>IF(ISBLANK('Modelo de oferta económica'!F184),"Es necesario completar el precio de esta partida, introduciendo un valor en la celda en naranja","")</f>
        <v>Es necesario completar el precio de esta partida, introduciendo un valor en la celda en naranja</v>
      </c>
    </row>
    <row r="185" spans="1:28" s="37" customFormat="1" ht="46.05" customHeight="1" thickBot="1" x14ac:dyDescent="0.35">
      <c r="A185" s="35"/>
      <c r="B185" s="60" t="s">
        <v>91</v>
      </c>
      <c r="C185" s="61"/>
      <c r="D185" s="61"/>
      <c r="E185" s="61"/>
      <c r="F185" s="61"/>
      <c r="G185" s="61"/>
      <c r="H185" s="62"/>
      <c r="I185" s="35"/>
      <c r="J185" s="35"/>
      <c r="K185" s="35"/>
      <c r="L185" s="35"/>
      <c r="M185" s="35"/>
      <c r="N185" s="35"/>
      <c r="O185" s="35"/>
      <c r="P185" s="35"/>
      <c r="Q185" s="35"/>
      <c r="R185" s="35"/>
      <c r="S185" s="35"/>
      <c r="T185" s="35"/>
      <c r="U185" s="35"/>
      <c r="V185" s="35"/>
      <c r="W185" s="35"/>
      <c r="X185" s="35"/>
      <c r="Y185" s="35"/>
      <c r="Z185" s="35"/>
      <c r="AA185" s="35"/>
      <c r="AB185" s="35"/>
    </row>
    <row r="186" spans="1:28" ht="9.9" customHeight="1" thickBot="1" x14ac:dyDescent="0.35">
      <c r="B186" s="44"/>
      <c r="C186" s="44"/>
      <c r="D186" s="44"/>
      <c r="E186" s="44"/>
      <c r="F186" s="45"/>
      <c r="G186" s="46"/>
      <c r="H186" s="47"/>
    </row>
    <row r="187" spans="1:28" ht="15.75" customHeight="1" thickBot="1" x14ac:dyDescent="0.35">
      <c r="B187" s="63" t="s">
        <v>1</v>
      </c>
      <c r="C187" s="64"/>
      <c r="D187" s="64"/>
      <c r="E187" s="64"/>
      <c r="F187" s="39" t="s">
        <v>2</v>
      </c>
      <c r="G187" s="40" t="s">
        <v>3</v>
      </c>
      <c r="H187" s="40" t="s">
        <v>4</v>
      </c>
      <c r="I187" s="14"/>
      <c r="J187" s="15">
        <f>ROUND(F188,2)</f>
        <v>0</v>
      </c>
    </row>
    <row r="188" spans="1:28" ht="15" thickBot="1" x14ac:dyDescent="0.35">
      <c r="B188" s="49" t="s">
        <v>155</v>
      </c>
      <c r="C188" s="41" t="s">
        <v>5</v>
      </c>
      <c r="D188" s="58" t="s">
        <v>105</v>
      </c>
      <c r="E188" s="71"/>
      <c r="F188" s="42"/>
      <c r="G188" s="50">
        <v>120</v>
      </c>
      <c r="H188" s="43">
        <f>ROUND(J187*G188,2)</f>
        <v>0</v>
      </c>
      <c r="I188" s="16" t="str">
        <f>IF(ISBLANK('Modelo de oferta económica'!F188),"Es necesario completar el precio de esta partida, introduciendo un valor en la celda en naranja","")</f>
        <v>Es necesario completar el precio de esta partida, introduciendo un valor en la celda en naranja</v>
      </c>
    </row>
    <row r="189" spans="1:28" s="37" customFormat="1" ht="42" customHeight="1" thickBot="1" x14ac:dyDescent="0.35">
      <c r="A189" s="35"/>
      <c r="B189" s="60" t="s">
        <v>166</v>
      </c>
      <c r="C189" s="61"/>
      <c r="D189" s="61"/>
      <c r="E189" s="61"/>
      <c r="F189" s="61"/>
      <c r="G189" s="61"/>
      <c r="H189" s="62"/>
      <c r="I189" s="35"/>
      <c r="J189" s="35"/>
      <c r="K189" s="35"/>
      <c r="L189" s="35"/>
      <c r="M189" s="35"/>
      <c r="N189" s="35"/>
      <c r="O189" s="35"/>
      <c r="P189" s="35"/>
      <c r="Q189" s="35"/>
      <c r="R189" s="35"/>
      <c r="S189" s="35"/>
      <c r="T189" s="35"/>
      <c r="U189" s="35"/>
      <c r="V189" s="35"/>
      <c r="W189" s="35"/>
      <c r="X189" s="35"/>
      <c r="Y189" s="35"/>
      <c r="Z189" s="35"/>
      <c r="AA189" s="35"/>
      <c r="AB189" s="35"/>
    </row>
    <row r="190" spans="1:28" ht="9.9" customHeight="1" thickBot="1" x14ac:dyDescent="0.35">
      <c r="B190" s="44"/>
      <c r="C190" s="44"/>
      <c r="D190" s="44"/>
      <c r="E190" s="44"/>
      <c r="F190" s="45"/>
      <c r="G190" s="46"/>
      <c r="H190" s="47"/>
    </row>
    <row r="191" spans="1:28" ht="15.75" customHeight="1" thickBot="1" x14ac:dyDescent="0.35">
      <c r="B191" s="63" t="s">
        <v>1</v>
      </c>
      <c r="C191" s="64"/>
      <c r="D191" s="64"/>
      <c r="E191" s="64"/>
      <c r="F191" s="39" t="s">
        <v>2</v>
      </c>
      <c r="G191" s="40" t="s">
        <v>3</v>
      </c>
      <c r="H191" s="40" t="s">
        <v>4</v>
      </c>
      <c r="I191" s="14"/>
      <c r="J191" s="15">
        <f>ROUND(F192,2)</f>
        <v>0</v>
      </c>
    </row>
    <row r="192" spans="1:28" ht="15" customHeight="1" thickBot="1" x14ac:dyDescent="0.35">
      <c r="B192" s="49" t="s">
        <v>156</v>
      </c>
      <c r="C192" s="41" t="s">
        <v>5</v>
      </c>
      <c r="D192" s="58" t="s">
        <v>106</v>
      </c>
      <c r="E192" s="71"/>
      <c r="F192" s="42"/>
      <c r="G192" s="50">
        <v>240</v>
      </c>
      <c r="H192" s="43">
        <f>ROUND(J191*G192,2)</f>
        <v>0</v>
      </c>
      <c r="I192" s="16" t="str">
        <f>IF(ISBLANK('Modelo de oferta económica'!F192),"Es necesario completar el precio de esta partida, introduciendo un valor en la celda en naranja","")</f>
        <v>Es necesario completar el precio de esta partida, introduciendo un valor en la celda en naranja</v>
      </c>
    </row>
    <row r="193" spans="1:28" s="37" customFormat="1" ht="54" customHeight="1" thickBot="1" x14ac:dyDescent="0.35">
      <c r="A193" s="35"/>
      <c r="B193" s="60" t="s">
        <v>92</v>
      </c>
      <c r="C193" s="61"/>
      <c r="D193" s="61"/>
      <c r="E193" s="61"/>
      <c r="F193" s="61"/>
      <c r="G193" s="61"/>
      <c r="H193" s="62"/>
      <c r="I193" s="35"/>
      <c r="J193" s="35"/>
      <c r="K193" s="35"/>
      <c r="L193" s="35"/>
      <c r="M193" s="35"/>
      <c r="N193" s="35"/>
      <c r="O193" s="35"/>
      <c r="P193" s="35"/>
      <c r="Q193" s="35"/>
      <c r="R193" s="35"/>
      <c r="S193" s="35"/>
      <c r="T193" s="35"/>
      <c r="U193" s="35"/>
      <c r="V193" s="35"/>
      <c r="W193" s="35"/>
      <c r="X193" s="35"/>
      <c r="Y193" s="35"/>
      <c r="Z193" s="35"/>
      <c r="AA193" s="35"/>
      <c r="AB193" s="35"/>
    </row>
    <row r="194" spans="1:28" ht="9.9" customHeight="1" thickBot="1" x14ac:dyDescent="0.35">
      <c r="B194" s="44"/>
      <c r="C194" s="44"/>
      <c r="D194" s="48"/>
      <c r="E194" s="44"/>
      <c r="F194" s="45"/>
      <c r="G194" s="46"/>
      <c r="H194" s="47"/>
    </row>
    <row r="195" spans="1:28" ht="15.75" customHeight="1" thickBot="1" x14ac:dyDescent="0.35">
      <c r="B195" s="63" t="s">
        <v>1</v>
      </c>
      <c r="C195" s="64"/>
      <c r="D195" s="64"/>
      <c r="E195" s="64"/>
      <c r="F195" s="39" t="s">
        <v>2</v>
      </c>
      <c r="G195" s="40" t="s">
        <v>3</v>
      </c>
      <c r="H195" s="40" t="s">
        <v>4</v>
      </c>
      <c r="I195" s="14"/>
      <c r="J195" s="15">
        <f>ROUND(F196,2)</f>
        <v>0</v>
      </c>
    </row>
    <row r="196" spans="1:28" ht="15" thickBot="1" x14ac:dyDescent="0.35">
      <c r="B196" s="49" t="s">
        <v>157</v>
      </c>
      <c r="C196" s="41" t="s">
        <v>5</v>
      </c>
      <c r="D196" s="58" t="s">
        <v>107</v>
      </c>
      <c r="E196" s="59"/>
      <c r="F196" s="42"/>
      <c r="G196" s="50">
        <v>130</v>
      </c>
      <c r="H196" s="43">
        <f>ROUND(J195*G196,2)</f>
        <v>0</v>
      </c>
      <c r="I196" s="16" t="str">
        <f>IF(ISBLANK('Modelo de oferta económica'!F196),"Es necesario completar el precio de esta partida, introduciendo un valor en la celda en naranja","")</f>
        <v>Es necesario completar el precio de esta partida, introduciendo un valor en la celda en naranja</v>
      </c>
    </row>
    <row r="197" spans="1:28" s="37" customFormat="1" ht="55.95" customHeight="1" thickBot="1" x14ac:dyDescent="0.35">
      <c r="A197" s="35"/>
      <c r="B197" s="60" t="s">
        <v>93</v>
      </c>
      <c r="C197" s="61"/>
      <c r="D197" s="61"/>
      <c r="E197" s="61"/>
      <c r="F197" s="61"/>
      <c r="G197" s="61"/>
      <c r="H197" s="62"/>
      <c r="I197" s="35"/>
      <c r="J197" s="35"/>
      <c r="K197" s="35"/>
      <c r="L197" s="35"/>
      <c r="M197" s="35"/>
      <c r="N197" s="35"/>
      <c r="O197" s="35"/>
      <c r="P197" s="35"/>
      <c r="Q197" s="35"/>
      <c r="R197" s="35"/>
      <c r="S197" s="35"/>
      <c r="T197" s="35"/>
      <c r="U197" s="35"/>
      <c r="V197" s="35"/>
      <c r="W197" s="35"/>
      <c r="X197" s="35"/>
      <c r="Y197" s="35"/>
      <c r="Z197" s="35"/>
      <c r="AA197" s="35"/>
      <c r="AB197" s="35"/>
    </row>
    <row r="198" spans="1:28" ht="9.9" customHeight="1" thickBot="1" x14ac:dyDescent="0.35">
      <c r="B198" s="44"/>
      <c r="C198" s="44"/>
      <c r="D198" s="44"/>
      <c r="E198" s="44"/>
      <c r="F198" s="45"/>
      <c r="G198" s="46"/>
      <c r="H198" s="47"/>
    </row>
    <row r="199" spans="1:28" ht="15.75" customHeight="1" thickBot="1" x14ac:dyDescent="0.35">
      <c r="B199" s="63" t="s">
        <v>1</v>
      </c>
      <c r="C199" s="64"/>
      <c r="D199" s="64"/>
      <c r="E199" s="64"/>
      <c r="F199" s="39" t="s">
        <v>2</v>
      </c>
      <c r="G199" s="40" t="s">
        <v>3</v>
      </c>
      <c r="H199" s="40" t="s">
        <v>4</v>
      </c>
      <c r="I199" s="14"/>
      <c r="J199" s="15">
        <f>ROUND(F200,2)</f>
        <v>0</v>
      </c>
    </row>
    <row r="200" spans="1:28" ht="15" thickBot="1" x14ac:dyDescent="0.35">
      <c r="B200" s="49" t="s">
        <v>158</v>
      </c>
      <c r="C200" s="41" t="s">
        <v>5</v>
      </c>
      <c r="D200" s="58" t="s">
        <v>108</v>
      </c>
      <c r="E200" s="59"/>
      <c r="F200" s="42"/>
      <c r="G200" s="50">
        <v>95</v>
      </c>
      <c r="H200" s="43">
        <f>ROUND(J199*G200,2)</f>
        <v>0</v>
      </c>
      <c r="I200" s="16" t="str">
        <f>IF(ISBLANK('Modelo de oferta económica'!F200),"Es necesario completar el precio de esta partida, introduciendo un valor en la celda en naranja","")</f>
        <v>Es necesario completar el precio de esta partida, introduciendo un valor en la celda en naranja</v>
      </c>
    </row>
    <row r="201" spans="1:28" s="37" customFormat="1" ht="54" customHeight="1" thickBot="1" x14ac:dyDescent="0.35">
      <c r="A201" s="35"/>
      <c r="B201" s="60" t="s">
        <v>94</v>
      </c>
      <c r="C201" s="61"/>
      <c r="D201" s="61"/>
      <c r="E201" s="61"/>
      <c r="F201" s="61"/>
      <c r="G201" s="61"/>
      <c r="H201" s="62"/>
      <c r="I201" s="35"/>
      <c r="J201" s="35"/>
      <c r="K201" s="35"/>
      <c r="L201" s="35"/>
      <c r="M201" s="35"/>
      <c r="N201" s="35"/>
      <c r="O201" s="35"/>
      <c r="P201" s="35"/>
      <c r="Q201" s="35"/>
      <c r="R201" s="35"/>
      <c r="S201" s="35"/>
      <c r="T201" s="35"/>
      <c r="U201" s="35"/>
      <c r="V201" s="35"/>
      <c r="W201" s="35"/>
      <c r="X201" s="35"/>
      <c r="Y201" s="35"/>
      <c r="Z201" s="35"/>
      <c r="AA201" s="35"/>
      <c r="AB201" s="35"/>
    </row>
    <row r="202" spans="1:28" ht="9.9" customHeight="1" thickBot="1" x14ac:dyDescent="0.35">
      <c r="B202" s="44"/>
      <c r="C202" s="44"/>
      <c r="D202" s="44"/>
      <c r="E202" s="44"/>
      <c r="F202" s="45"/>
      <c r="G202" s="46"/>
      <c r="H202" s="47"/>
    </row>
    <row r="203" spans="1:28" ht="15.75" customHeight="1" thickBot="1" x14ac:dyDescent="0.35">
      <c r="B203" s="63" t="s">
        <v>1</v>
      </c>
      <c r="C203" s="64"/>
      <c r="D203" s="64"/>
      <c r="E203" s="64"/>
      <c r="F203" s="39" t="s">
        <v>2</v>
      </c>
      <c r="G203" s="40" t="s">
        <v>3</v>
      </c>
      <c r="H203" s="40" t="s">
        <v>4</v>
      </c>
      <c r="I203" s="14"/>
      <c r="J203" s="15">
        <f>ROUND(F204,2)</f>
        <v>0</v>
      </c>
    </row>
    <row r="204" spans="1:28" ht="15" thickBot="1" x14ac:dyDescent="0.35">
      <c r="B204" s="49" t="s">
        <v>159</v>
      </c>
      <c r="C204" s="41" t="s">
        <v>5</v>
      </c>
      <c r="D204" s="58" t="s">
        <v>109</v>
      </c>
      <c r="E204" s="59"/>
      <c r="F204" s="42"/>
      <c r="G204" s="50">
        <v>150</v>
      </c>
      <c r="H204" s="43">
        <f>ROUND(J203*G204,2)</f>
        <v>0</v>
      </c>
      <c r="I204" s="16" t="str">
        <f>IF(ISBLANK('Modelo de oferta económica'!F204),"Es necesario completar el precio de esta partida, introduciendo un valor en la celda en naranja","")</f>
        <v>Es necesario completar el precio de esta partida, introduciendo un valor en la celda en naranja</v>
      </c>
    </row>
    <row r="205" spans="1:28" s="37" customFormat="1" ht="52.05" customHeight="1" thickBot="1" x14ac:dyDescent="0.35">
      <c r="A205" s="35"/>
      <c r="B205" s="60" t="s">
        <v>95</v>
      </c>
      <c r="C205" s="61"/>
      <c r="D205" s="61"/>
      <c r="E205" s="61"/>
      <c r="F205" s="61"/>
      <c r="G205" s="61"/>
      <c r="H205" s="62"/>
      <c r="I205" s="35"/>
      <c r="J205" s="35"/>
      <c r="K205" s="35"/>
      <c r="L205" s="35"/>
      <c r="M205" s="35"/>
      <c r="N205" s="35"/>
      <c r="O205" s="35"/>
      <c r="P205" s="35"/>
      <c r="Q205" s="35"/>
      <c r="R205" s="35"/>
      <c r="S205" s="35"/>
      <c r="T205" s="35"/>
      <c r="U205" s="35"/>
      <c r="V205" s="35"/>
      <c r="W205" s="35"/>
      <c r="X205" s="35"/>
      <c r="Y205" s="35"/>
      <c r="Z205" s="35"/>
      <c r="AA205" s="35"/>
      <c r="AB205" s="35"/>
    </row>
    <row r="206" spans="1:28" ht="9.9" customHeight="1" thickBot="1" x14ac:dyDescent="0.35">
      <c r="B206" s="44"/>
      <c r="C206" s="44"/>
      <c r="D206" s="44"/>
      <c r="E206" s="44"/>
      <c r="F206" s="45"/>
      <c r="G206" s="46"/>
      <c r="H206" s="47"/>
    </row>
    <row r="207" spans="1:28" ht="15.75" customHeight="1" thickBot="1" x14ac:dyDescent="0.35">
      <c r="B207" s="63" t="s">
        <v>1</v>
      </c>
      <c r="C207" s="64"/>
      <c r="D207" s="64"/>
      <c r="E207" s="64"/>
      <c r="F207" s="39" t="s">
        <v>2</v>
      </c>
      <c r="G207" s="40" t="s">
        <v>3</v>
      </c>
      <c r="H207" s="40" t="s">
        <v>4</v>
      </c>
      <c r="I207" s="14"/>
      <c r="J207" s="15">
        <f>ROUND(F208,2)</f>
        <v>0</v>
      </c>
    </row>
    <row r="208" spans="1:28" ht="15" thickBot="1" x14ac:dyDescent="0.35">
      <c r="B208" s="49" t="s">
        <v>160</v>
      </c>
      <c r="C208" s="41" t="s">
        <v>5</v>
      </c>
      <c r="D208" s="58" t="s">
        <v>110</v>
      </c>
      <c r="E208" s="71"/>
      <c r="F208" s="42"/>
      <c r="G208" s="50">
        <v>1856</v>
      </c>
      <c r="H208" s="43">
        <f>ROUND(J207*G208,2)</f>
        <v>0</v>
      </c>
      <c r="I208" s="16" t="str">
        <f>IF(ISBLANK('Modelo de oferta económica'!F208),"Es necesario completar el precio de esta partida, introduciendo un valor en la celda en naranja","")</f>
        <v>Es necesario completar el precio de esta partida, introduciendo un valor en la celda en naranja</v>
      </c>
    </row>
    <row r="209" spans="1:28" s="37" customFormat="1" ht="42" customHeight="1" thickBot="1" x14ac:dyDescent="0.35">
      <c r="A209" s="35"/>
      <c r="B209" s="60" t="s">
        <v>96</v>
      </c>
      <c r="C209" s="61"/>
      <c r="D209" s="61"/>
      <c r="E209" s="61"/>
      <c r="F209" s="61"/>
      <c r="G209" s="61"/>
      <c r="H209" s="62"/>
      <c r="I209" s="35"/>
      <c r="J209" s="35"/>
      <c r="K209" s="35"/>
      <c r="L209" s="35"/>
      <c r="M209" s="35"/>
      <c r="N209" s="35"/>
      <c r="O209" s="35"/>
      <c r="P209" s="35"/>
      <c r="Q209" s="35"/>
      <c r="R209" s="35"/>
      <c r="S209" s="35"/>
      <c r="T209" s="35"/>
      <c r="U209" s="35"/>
      <c r="V209" s="35"/>
      <c r="W209" s="35"/>
      <c r="X209" s="35"/>
      <c r="Y209" s="35"/>
      <c r="Z209" s="35"/>
      <c r="AA209" s="35"/>
      <c r="AB209" s="35"/>
    </row>
    <row r="210" spans="1:28" ht="9.9" customHeight="1" thickBot="1" x14ac:dyDescent="0.35">
      <c r="B210" s="44"/>
      <c r="C210" s="44"/>
      <c r="D210" s="44"/>
      <c r="E210" s="44"/>
      <c r="F210" s="45"/>
      <c r="G210" s="46"/>
      <c r="H210" s="47"/>
    </row>
    <row r="211" spans="1:28" ht="15.75" customHeight="1" thickBot="1" x14ac:dyDescent="0.35">
      <c r="B211" s="63" t="s">
        <v>1</v>
      </c>
      <c r="C211" s="64"/>
      <c r="D211" s="64"/>
      <c r="E211" s="64"/>
      <c r="F211" s="39" t="s">
        <v>2</v>
      </c>
      <c r="G211" s="40" t="s">
        <v>3</v>
      </c>
      <c r="H211" s="40" t="s">
        <v>4</v>
      </c>
      <c r="I211" s="14"/>
      <c r="J211" s="15">
        <f>ROUND(F212,2)</f>
        <v>0</v>
      </c>
    </row>
    <row r="212" spans="1:28" ht="15" customHeight="1" thickBot="1" x14ac:dyDescent="0.35">
      <c r="B212" s="49" t="s">
        <v>161</v>
      </c>
      <c r="C212" s="41" t="s">
        <v>5</v>
      </c>
      <c r="D212" s="58" t="s">
        <v>111</v>
      </c>
      <c r="E212" s="71"/>
      <c r="F212" s="42"/>
      <c r="G212" s="50">
        <v>1450</v>
      </c>
      <c r="H212" s="43">
        <f>ROUND(J211*G212,2)</f>
        <v>0</v>
      </c>
      <c r="I212" s="16" t="str">
        <f>IF(ISBLANK('Modelo de oferta económica'!F212),"Es necesario completar el precio de esta partida, introduciendo un valor en la celda en naranja","")</f>
        <v>Es necesario completar el precio de esta partida, introduciendo un valor en la celda en naranja</v>
      </c>
    </row>
    <row r="213" spans="1:28" s="37" customFormat="1" ht="42" customHeight="1" thickBot="1" x14ac:dyDescent="0.35">
      <c r="A213" s="35"/>
      <c r="B213" s="60" t="s">
        <v>97</v>
      </c>
      <c r="C213" s="61"/>
      <c r="D213" s="61"/>
      <c r="E213" s="61"/>
      <c r="F213" s="61"/>
      <c r="G213" s="61"/>
      <c r="H213" s="62"/>
      <c r="I213" s="35"/>
      <c r="J213" s="35"/>
      <c r="K213" s="35"/>
      <c r="L213" s="35"/>
      <c r="M213" s="35"/>
      <c r="N213" s="35"/>
      <c r="O213" s="35"/>
      <c r="P213" s="35"/>
      <c r="Q213" s="35"/>
      <c r="R213" s="35"/>
      <c r="S213" s="35"/>
      <c r="T213" s="35"/>
      <c r="U213" s="35"/>
      <c r="V213" s="35"/>
      <c r="W213" s="35"/>
      <c r="X213" s="35"/>
      <c r="Y213" s="35"/>
      <c r="Z213" s="35"/>
      <c r="AA213" s="35"/>
      <c r="AB213" s="35"/>
    </row>
    <row r="214" spans="1:28" ht="9.9" customHeight="1" thickBot="1" x14ac:dyDescent="0.35">
      <c r="B214" s="44"/>
      <c r="C214" s="44"/>
      <c r="D214" s="44"/>
      <c r="E214" s="44"/>
      <c r="F214" s="45"/>
      <c r="G214" s="46"/>
      <c r="H214" s="47"/>
    </row>
    <row r="215" spans="1:28" ht="15.75" customHeight="1" thickBot="1" x14ac:dyDescent="0.35">
      <c r="B215" s="63" t="s">
        <v>1</v>
      </c>
      <c r="C215" s="64"/>
      <c r="D215" s="64"/>
      <c r="E215" s="64"/>
      <c r="F215" s="39" t="s">
        <v>2</v>
      </c>
      <c r="G215" s="40" t="s">
        <v>3</v>
      </c>
      <c r="H215" s="40" t="s">
        <v>4</v>
      </c>
      <c r="I215" s="14"/>
      <c r="J215" s="15">
        <f>ROUND(F216,2)</f>
        <v>0</v>
      </c>
    </row>
    <row r="216" spans="1:28" ht="15" thickBot="1" x14ac:dyDescent="0.35">
      <c r="B216" s="49" t="s">
        <v>162</v>
      </c>
      <c r="C216" s="41" t="s">
        <v>5</v>
      </c>
      <c r="D216" s="58" t="s">
        <v>112</v>
      </c>
      <c r="E216" s="71"/>
      <c r="F216" s="42"/>
      <c r="G216" s="50">
        <v>2200</v>
      </c>
      <c r="H216" s="43">
        <f>ROUND(J215*G216,2)</f>
        <v>0</v>
      </c>
      <c r="I216" s="16" t="str">
        <f>IF(ISBLANK('Modelo de oferta económica'!F216),"Es necesario completar el precio de esta partida, introduciendo un valor en la celda en naranja","")</f>
        <v>Es necesario completar el precio de esta partida, introduciendo un valor en la celda en naranja</v>
      </c>
    </row>
    <row r="217" spans="1:28" s="37" customFormat="1" ht="42" customHeight="1" thickBot="1" x14ac:dyDescent="0.35">
      <c r="A217" s="35"/>
      <c r="B217" s="60" t="s">
        <v>98</v>
      </c>
      <c r="C217" s="61"/>
      <c r="D217" s="61"/>
      <c r="E217" s="61"/>
      <c r="F217" s="61"/>
      <c r="G217" s="61"/>
      <c r="H217" s="62"/>
      <c r="I217" s="35"/>
      <c r="J217" s="35"/>
      <c r="K217" s="35"/>
      <c r="L217" s="35"/>
      <c r="M217" s="35"/>
      <c r="N217" s="35"/>
      <c r="O217" s="35"/>
      <c r="P217" s="35"/>
      <c r="Q217" s="35"/>
      <c r="R217" s="35"/>
      <c r="S217" s="35"/>
      <c r="T217" s="35"/>
      <c r="U217" s="35"/>
      <c r="V217" s="35"/>
      <c r="W217" s="35"/>
      <c r="X217" s="35"/>
      <c r="Y217" s="35"/>
      <c r="Z217" s="35"/>
      <c r="AA217" s="35"/>
      <c r="AB217" s="35"/>
    </row>
    <row r="218" spans="1:28" ht="9.9" customHeight="1" thickBot="1" x14ac:dyDescent="0.35">
      <c r="B218" s="44"/>
      <c r="C218" s="44"/>
      <c r="D218" s="44"/>
      <c r="E218" s="44"/>
      <c r="F218" s="45"/>
      <c r="G218" s="46"/>
      <c r="H218" s="47"/>
    </row>
    <row r="219" spans="1:28" ht="15.75" customHeight="1" thickBot="1" x14ac:dyDescent="0.35">
      <c r="B219" s="63" t="s">
        <v>1</v>
      </c>
      <c r="C219" s="64"/>
      <c r="D219" s="64"/>
      <c r="E219" s="64"/>
      <c r="F219" s="39" t="s">
        <v>2</v>
      </c>
      <c r="G219" s="40" t="s">
        <v>3</v>
      </c>
      <c r="H219" s="40" t="s">
        <v>4</v>
      </c>
      <c r="I219" s="14"/>
      <c r="J219" s="15">
        <f>ROUND(F220,2)</f>
        <v>0</v>
      </c>
    </row>
    <row r="220" spans="1:28" ht="15" thickBot="1" x14ac:dyDescent="0.35">
      <c r="B220" s="49" t="s">
        <v>163</v>
      </c>
      <c r="C220" s="41" t="s">
        <v>6</v>
      </c>
      <c r="D220" s="58" t="s">
        <v>113</v>
      </c>
      <c r="E220" s="71"/>
      <c r="F220" s="42"/>
      <c r="G220" s="50">
        <v>1</v>
      </c>
      <c r="H220" s="43">
        <f>ROUND(J219*G220,2)</f>
        <v>0</v>
      </c>
      <c r="I220" s="16" t="str">
        <f>IF(ISBLANK('Modelo de oferta económica'!F220),"Es necesario completar el precio de esta partida, introduciendo un valor en la celda en naranja","")</f>
        <v>Es necesario completar el precio de esta partida, introduciendo un valor en la celda en naranja</v>
      </c>
    </row>
    <row r="221" spans="1:28" s="37" customFormat="1" ht="37.950000000000003" customHeight="1" thickBot="1" x14ac:dyDescent="0.35">
      <c r="A221" s="35"/>
      <c r="B221" s="60" t="s">
        <v>99</v>
      </c>
      <c r="C221" s="61"/>
      <c r="D221" s="61"/>
      <c r="E221" s="61"/>
      <c r="F221" s="61"/>
      <c r="G221" s="61"/>
      <c r="H221" s="62"/>
      <c r="I221" s="35"/>
      <c r="J221" s="35"/>
      <c r="K221" s="35"/>
      <c r="L221" s="35"/>
      <c r="M221" s="35"/>
      <c r="N221" s="35"/>
      <c r="O221" s="35"/>
      <c r="P221" s="35"/>
      <c r="Q221" s="35"/>
      <c r="R221" s="35"/>
      <c r="S221" s="35"/>
      <c r="T221" s="35"/>
      <c r="U221" s="35"/>
      <c r="V221" s="35"/>
      <c r="W221" s="35"/>
      <c r="X221" s="35"/>
      <c r="Y221" s="35"/>
      <c r="Z221" s="35"/>
      <c r="AA221" s="35"/>
      <c r="AB221" s="35"/>
    </row>
    <row r="222" spans="1:28" ht="9.9" customHeight="1" thickBot="1" x14ac:dyDescent="0.35">
      <c r="B222" s="44"/>
      <c r="C222" s="44"/>
      <c r="D222" s="44"/>
      <c r="E222" s="44"/>
      <c r="F222" s="45"/>
      <c r="G222" s="46"/>
      <c r="H222" s="47"/>
    </row>
    <row r="223" spans="1:28" ht="15.75" customHeight="1" thickBot="1" x14ac:dyDescent="0.35">
      <c r="B223" s="63" t="s">
        <v>1</v>
      </c>
      <c r="C223" s="64"/>
      <c r="D223" s="64"/>
      <c r="E223" s="64"/>
      <c r="F223" s="39" t="s">
        <v>2</v>
      </c>
      <c r="G223" s="40" t="s">
        <v>3</v>
      </c>
      <c r="H223" s="40" t="s">
        <v>4</v>
      </c>
      <c r="I223" s="14"/>
      <c r="J223" s="15">
        <f>ROUND(F224,2)</f>
        <v>0</v>
      </c>
    </row>
    <row r="224" spans="1:28" ht="15" thickBot="1" x14ac:dyDescent="0.35">
      <c r="B224" s="49" t="s">
        <v>164</v>
      </c>
      <c r="C224" s="41" t="s">
        <v>6</v>
      </c>
      <c r="D224" s="58" t="s">
        <v>114</v>
      </c>
      <c r="E224" s="71"/>
      <c r="F224" s="42"/>
      <c r="G224" s="50">
        <v>2</v>
      </c>
      <c r="H224" s="43">
        <f>ROUND(J223*G224,2)</f>
        <v>0</v>
      </c>
      <c r="I224" s="16" t="str">
        <f>IF(ISBLANK('Modelo de oferta económica'!F224),"Es necesario completar el precio de esta partida, introduciendo un valor en la celda en naranja","")</f>
        <v>Es necesario completar el precio de esta partida, introduciendo un valor en la celda en naranja</v>
      </c>
    </row>
    <row r="225" spans="1:28" s="37" customFormat="1" ht="42" customHeight="1" thickBot="1" x14ac:dyDescent="0.35">
      <c r="A225" s="35"/>
      <c r="B225" s="60" t="s">
        <v>100</v>
      </c>
      <c r="C225" s="61"/>
      <c r="D225" s="61"/>
      <c r="E225" s="61"/>
      <c r="F225" s="61"/>
      <c r="G225" s="61"/>
      <c r="H225" s="62"/>
      <c r="I225" s="35"/>
      <c r="J225" s="35"/>
      <c r="K225" s="35"/>
      <c r="L225" s="35"/>
      <c r="M225" s="35"/>
      <c r="N225" s="35"/>
      <c r="O225" s="35"/>
      <c r="P225" s="35"/>
      <c r="Q225" s="35"/>
      <c r="R225" s="35"/>
      <c r="S225" s="35"/>
      <c r="T225" s="35"/>
      <c r="U225" s="35"/>
      <c r="V225" s="35"/>
      <c r="W225" s="35"/>
      <c r="X225" s="35"/>
      <c r="Y225" s="35"/>
      <c r="Z225" s="35"/>
      <c r="AA225" s="35"/>
      <c r="AB225" s="35"/>
    </row>
    <row r="226" spans="1:28" ht="9.9" customHeight="1" thickBot="1" x14ac:dyDescent="0.35">
      <c r="B226" s="44"/>
      <c r="C226" s="44"/>
      <c r="D226" s="44"/>
      <c r="E226" s="44"/>
      <c r="F226" s="45"/>
      <c r="G226" s="46"/>
      <c r="H226" s="47"/>
    </row>
    <row r="227" spans="1:28" ht="15.75" customHeight="1" thickBot="1" x14ac:dyDescent="0.35">
      <c r="B227" s="63" t="s">
        <v>1</v>
      </c>
      <c r="C227" s="64"/>
      <c r="D227" s="64"/>
      <c r="E227" s="64"/>
      <c r="F227" s="39" t="s">
        <v>2</v>
      </c>
      <c r="G227" s="40" t="s">
        <v>3</v>
      </c>
      <c r="H227" s="40" t="s">
        <v>4</v>
      </c>
      <c r="I227" s="14"/>
      <c r="J227" s="15">
        <f>ROUND(F228,2)</f>
        <v>0</v>
      </c>
    </row>
    <row r="228" spans="1:28" ht="15" thickBot="1" x14ac:dyDescent="0.35">
      <c r="B228" s="49" t="s">
        <v>165</v>
      </c>
      <c r="C228" s="41" t="s">
        <v>6</v>
      </c>
      <c r="D228" s="58" t="s">
        <v>115</v>
      </c>
      <c r="E228" s="71"/>
      <c r="F228" s="42"/>
      <c r="G228" s="50">
        <v>2</v>
      </c>
      <c r="H228" s="43">
        <f>ROUND(J227*G228,2)</f>
        <v>0</v>
      </c>
      <c r="I228" s="16" t="str">
        <f>IF(ISBLANK('Modelo de oferta económica'!F228),"Es necesario completar el precio de esta partida, introduciendo un valor en la celda en naranja","")</f>
        <v>Es necesario completar el precio de esta partida, introduciendo un valor en la celda en naranja</v>
      </c>
    </row>
    <row r="229" spans="1:28" s="37" customFormat="1" ht="115.95" customHeight="1" thickBot="1" x14ac:dyDescent="0.35">
      <c r="A229" s="35"/>
      <c r="B229" s="60" t="s">
        <v>167</v>
      </c>
      <c r="C229" s="61"/>
      <c r="D229" s="61"/>
      <c r="E229" s="61"/>
      <c r="F229" s="61"/>
      <c r="G229" s="61"/>
      <c r="H229" s="62"/>
      <c r="I229" s="35"/>
      <c r="J229" s="35"/>
      <c r="K229" s="35"/>
      <c r="L229" s="35"/>
      <c r="M229" s="35"/>
      <c r="N229" s="35"/>
      <c r="O229" s="35"/>
      <c r="P229" s="35"/>
      <c r="Q229" s="35"/>
      <c r="R229" s="35"/>
      <c r="S229" s="35"/>
      <c r="T229" s="35"/>
      <c r="U229" s="35"/>
      <c r="V229" s="35"/>
      <c r="W229" s="35"/>
      <c r="X229" s="35"/>
      <c r="Y229" s="35"/>
      <c r="Z229" s="35"/>
      <c r="AA229" s="35"/>
      <c r="AB229" s="35"/>
    </row>
    <row r="230" spans="1:28" ht="9.9" customHeight="1" thickBot="1" x14ac:dyDescent="0.35">
      <c r="B230" s="44"/>
      <c r="C230" s="44"/>
      <c r="D230" s="44"/>
      <c r="E230" s="44"/>
      <c r="F230" s="45"/>
      <c r="G230" s="46"/>
      <c r="H230" s="47"/>
    </row>
    <row r="231" spans="1:28" ht="27" customHeight="1" thickBot="1" x14ac:dyDescent="0.35">
      <c r="B231" s="69" t="s">
        <v>41</v>
      </c>
      <c r="C231" s="70"/>
      <c r="D231" s="66" t="s">
        <v>10</v>
      </c>
      <c r="E231" s="67"/>
      <c r="F231" s="67"/>
      <c r="G231" s="67"/>
      <c r="H231" s="38">
        <f>+H234</f>
        <v>0</v>
      </c>
      <c r="I231" s="13">
        <f xml:space="preserve"> COUNTIF(I234:I235,"Es necesario completar el precio de esta partida, introduciendo un valor en la celda en naranja")</f>
        <v>1</v>
      </c>
    </row>
    <row r="232" spans="1:28" ht="9.9" customHeight="1" thickBot="1" x14ac:dyDescent="0.35">
      <c r="B232" s="44"/>
      <c r="C232" s="44"/>
      <c r="D232" s="44"/>
      <c r="E232" s="44"/>
      <c r="F232" s="45"/>
      <c r="G232" s="46"/>
      <c r="H232" s="47"/>
    </row>
    <row r="233" spans="1:28" ht="15.75" customHeight="1" thickBot="1" x14ac:dyDescent="0.35">
      <c r="B233" s="63" t="s">
        <v>1</v>
      </c>
      <c r="C233" s="64"/>
      <c r="D233" s="64"/>
      <c r="E233" s="64"/>
      <c r="F233" s="39" t="s">
        <v>14</v>
      </c>
      <c r="G233" s="40" t="s">
        <v>3</v>
      </c>
      <c r="H233" s="40" t="s">
        <v>4</v>
      </c>
      <c r="I233" s="14"/>
      <c r="J233" s="15">
        <f>ROUND(F234,2)</f>
        <v>0</v>
      </c>
    </row>
    <row r="234" spans="1:28" ht="15" customHeight="1" thickBot="1" x14ac:dyDescent="0.35">
      <c r="B234" s="49" t="s">
        <v>147</v>
      </c>
      <c r="C234" s="41" t="s">
        <v>13</v>
      </c>
      <c r="D234" s="58" t="s">
        <v>117</v>
      </c>
      <c r="E234" s="59"/>
      <c r="F234" s="42"/>
      <c r="G234" s="50">
        <v>1</v>
      </c>
      <c r="H234" s="43">
        <f>ROUND(J233*G234,2)</f>
        <v>0</v>
      </c>
      <c r="I234" s="16" t="str">
        <f>IF(ISBLANK('Modelo de oferta económica'!F234),"Es necesario completar el precio de esta partida, introduciendo un valor en la celda en naranja","")</f>
        <v>Es necesario completar el precio de esta partida, introduciendo un valor en la celda en naranja</v>
      </c>
    </row>
    <row r="235" spans="1:28" s="37" customFormat="1" ht="15" customHeight="1" thickBot="1" x14ac:dyDescent="0.35">
      <c r="A235" s="35"/>
      <c r="B235" s="60" t="s">
        <v>116</v>
      </c>
      <c r="C235" s="61"/>
      <c r="D235" s="61"/>
      <c r="E235" s="61"/>
      <c r="F235" s="61"/>
      <c r="G235" s="61"/>
      <c r="H235" s="62"/>
      <c r="I235" s="35"/>
      <c r="J235" s="35"/>
      <c r="K235" s="35"/>
      <c r="L235" s="35"/>
      <c r="M235" s="35"/>
      <c r="N235" s="35"/>
      <c r="O235" s="35"/>
      <c r="P235" s="35"/>
      <c r="Q235" s="35"/>
      <c r="R235" s="35"/>
      <c r="S235" s="35"/>
      <c r="T235" s="35"/>
      <c r="U235" s="35"/>
      <c r="V235" s="35"/>
      <c r="W235" s="35"/>
      <c r="X235" s="35"/>
      <c r="Y235" s="35"/>
      <c r="Z235" s="35"/>
      <c r="AA235" s="35"/>
      <c r="AB235" s="35"/>
    </row>
    <row r="236" spans="1:28" ht="9.9" customHeight="1" thickBot="1" x14ac:dyDescent="0.35">
      <c r="B236" s="44"/>
      <c r="C236" s="44"/>
      <c r="D236" s="44"/>
      <c r="E236" s="44"/>
      <c r="F236" s="45"/>
      <c r="G236" s="46"/>
      <c r="H236" s="47"/>
    </row>
    <row r="237" spans="1:28" ht="27" customHeight="1" thickBot="1" x14ac:dyDescent="0.35">
      <c r="B237" s="69" t="s">
        <v>42</v>
      </c>
      <c r="C237" s="70"/>
      <c r="D237" s="66" t="s">
        <v>52</v>
      </c>
      <c r="E237" s="67"/>
      <c r="F237" s="67"/>
      <c r="G237" s="67"/>
      <c r="H237" s="38">
        <f>+H240</f>
        <v>0</v>
      </c>
      <c r="I237" s="13">
        <f xml:space="preserve"> COUNTIF(I240:I241,"Es necesario completar el precio de esta partida, introduciendo un valor en la celda en naranja")</f>
        <v>1</v>
      </c>
    </row>
    <row r="238" spans="1:28" ht="9.9" customHeight="1" thickBot="1" x14ac:dyDescent="0.35">
      <c r="B238" s="44"/>
      <c r="C238" s="44"/>
      <c r="D238" s="44"/>
      <c r="E238" s="44"/>
      <c r="F238" s="45"/>
      <c r="G238" s="46"/>
      <c r="H238" s="47"/>
    </row>
    <row r="239" spans="1:28" ht="15.75" customHeight="1" thickBot="1" x14ac:dyDescent="0.35">
      <c r="B239" s="63" t="s">
        <v>1</v>
      </c>
      <c r="C239" s="64"/>
      <c r="D239" s="64"/>
      <c r="E239" s="64"/>
      <c r="F239" s="39" t="s">
        <v>14</v>
      </c>
      <c r="G239" s="40" t="s">
        <v>3</v>
      </c>
      <c r="H239" s="40" t="s">
        <v>4</v>
      </c>
      <c r="I239" s="14"/>
      <c r="J239" s="15">
        <f>ROUND(F240,2)</f>
        <v>0</v>
      </c>
    </row>
    <row r="240" spans="1:28" ht="15" thickBot="1" x14ac:dyDescent="0.35">
      <c r="B240" s="49" t="s">
        <v>148</v>
      </c>
      <c r="C240" s="41" t="s">
        <v>13</v>
      </c>
      <c r="D240" s="58" t="s">
        <v>118</v>
      </c>
      <c r="E240" s="59"/>
      <c r="F240" s="42"/>
      <c r="G240" s="50">
        <v>1</v>
      </c>
      <c r="H240" s="43">
        <f>ROUND(J239*G240,2)</f>
        <v>0</v>
      </c>
      <c r="I240" s="16" t="str">
        <f>IF(ISBLANK('Modelo de oferta económica'!F240),"Es necesario completar el precio de esta partida, introduciendo un valor en la celda en naranja","")</f>
        <v>Es necesario completar el precio de esta partida, introduciendo un valor en la celda en naranja</v>
      </c>
    </row>
    <row r="241" spans="1:28" s="37" customFormat="1" ht="15" customHeight="1" thickBot="1" x14ac:dyDescent="0.35">
      <c r="A241" s="35"/>
      <c r="B241" s="72" t="s">
        <v>119</v>
      </c>
      <c r="C241" s="73"/>
      <c r="D241" s="73"/>
      <c r="E241" s="73"/>
      <c r="F241" s="73"/>
      <c r="G241" s="73"/>
      <c r="H241" s="74"/>
      <c r="I241" s="35"/>
      <c r="J241" s="35"/>
      <c r="K241" s="35"/>
      <c r="L241" s="35"/>
      <c r="M241" s="35"/>
      <c r="N241" s="35"/>
      <c r="O241" s="35"/>
      <c r="P241" s="35"/>
      <c r="Q241" s="35"/>
      <c r="R241" s="35"/>
      <c r="S241" s="35"/>
      <c r="T241" s="35"/>
      <c r="U241" s="35"/>
      <c r="V241" s="35"/>
      <c r="W241" s="35"/>
      <c r="X241" s="35"/>
      <c r="Y241" s="35"/>
      <c r="Z241" s="35"/>
      <c r="AA241" s="35"/>
      <c r="AB241" s="35"/>
    </row>
    <row r="242" spans="1:28" ht="9.9" customHeight="1" thickBot="1" x14ac:dyDescent="0.35">
      <c r="B242" s="44"/>
      <c r="C242" s="44"/>
      <c r="D242" s="44"/>
      <c r="E242" s="44"/>
      <c r="F242" s="45"/>
      <c r="G242" s="46"/>
      <c r="H242" s="47"/>
    </row>
    <row r="243" spans="1:28" ht="27" customHeight="1" thickBot="1" x14ac:dyDescent="0.35">
      <c r="B243" s="69" t="s">
        <v>43</v>
      </c>
      <c r="C243" s="70"/>
      <c r="D243" s="66" t="s">
        <v>46</v>
      </c>
      <c r="E243" s="67"/>
      <c r="F243" s="67"/>
      <c r="G243" s="67"/>
      <c r="H243" s="38">
        <f>+H246</f>
        <v>0</v>
      </c>
      <c r="I243" s="13">
        <f xml:space="preserve"> COUNTIF(I246:I248,"Es necesario completar el precio de esta partida, introduciendo un valor en la celda en naranja")</f>
        <v>1</v>
      </c>
    </row>
    <row r="244" spans="1:28" ht="9.9" customHeight="1" thickBot="1" x14ac:dyDescent="0.35">
      <c r="B244" s="44"/>
      <c r="C244" s="44"/>
      <c r="D244" s="44"/>
      <c r="E244" s="44"/>
      <c r="F244" s="45"/>
      <c r="G244" s="46"/>
      <c r="H244" s="47"/>
    </row>
    <row r="245" spans="1:28" ht="15.75" customHeight="1" thickBot="1" x14ac:dyDescent="0.35">
      <c r="B245" s="63" t="s">
        <v>1</v>
      </c>
      <c r="C245" s="64"/>
      <c r="D245" s="64"/>
      <c r="E245" s="64"/>
      <c r="F245" s="39" t="s">
        <v>14</v>
      </c>
      <c r="G245" s="40" t="s">
        <v>3</v>
      </c>
      <c r="H245" s="40" t="s">
        <v>4</v>
      </c>
      <c r="I245" s="14"/>
      <c r="J245" s="15">
        <f>ROUND(F246,2)</f>
        <v>0</v>
      </c>
    </row>
    <row r="246" spans="1:28" ht="15" thickBot="1" x14ac:dyDescent="0.35">
      <c r="B246" s="49" t="s">
        <v>149</v>
      </c>
      <c r="C246" s="41" t="s">
        <v>13</v>
      </c>
      <c r="D246" s="58" t="s">
        <v>47</v>
      </c>
      <c r="E246" s="59"/>
      <c r="F246" s="42"/>
      <c r="G246" s="50">
        <v>1</v>
      </c>
      <c r="H246" s="43">
        <f>ROUND(J245*G246,2)</f>
        <v>0</v>
      </c>
      <c r="I246" s="16" t="str">
        <f>IF(ISBLANK('Modelo de oferta económica'!F246),"Es necesario completar el precio de esta partida, introduciendo un valor en la celda en naranja","")</f>
        <v>Es necesario completar el precio de esta partida, introduciendo un valor en la celda en naranja</v>
      </c>
    </row>
    <row r="247" spans="1:28" s="37" customFormat="1" ht="15" customHeight="1" thickBot="1" x14ac:dyDescent="0.35">
      <c r="A247" s="35"/>
      <c r="B247" s="72" t="s">
        <v>48</v>
      </c>
      <c r="C247" s="73"/>
      <c r="D247" s="73"/>
      <c r="E247" s="73"/>
      <c r="F247" s="73"/>
      <c r="G247" s="73"/>
      <c r="H247" s="74"/>
      <c r="I247" s="35"/>
      <c r="J247" s="35"/>
      <c r="K247" s="35"/>
      <c r="L247" s="35"/>
      <c r="M247" s="35"/>
      <c r="N247" s="35"/>
      <c r="O247" s="35"/>
      <c r="P247" s="35"/>
      <c r="Q247" s="35"/>
      <c r="R247" s="35"/>
      <c r="S247" s="35"/>
      <c r="T247" s="35"/>
      <c r="U247" s="35"/>
      <c r="V247" s="35"/>
      <c r="W247" s="35"/>
      <c r="X247" s="35"/>
      <c r="Y247" s="35"/>
      <c r="Z247" s="35"/>
      <c r="AA247" s="35"/>
      <c r="AB247" s="35"/>
    </row>
    <row r="248" spans="1:28" s="1" customFormat="1" x14ac:dyDescent="0.3">
      <c r="B248" s="54"/>
      <c r="C248" s="54"/>
      <c r="D248" s="54"/>
      <c r="E248" s="54"/>
      <c r="F248" s="54"/>
      <c r="G248" s="55"/>
      <c r="H248" s="54"/>
    </row>
    <row r="249" spans="1:28" s="1" customFormat="1" x14ac:dyDescent="0.3">
      <c r="B249" s="54"/>
      <c r="C249" s="54"/>
      <c r="D249" s="54"/>
      <c r="E249" s="54"/>
      <c r="F249" s="54"/>
      <c r="G249" s="55"/>
      <c r="H249" s="54"/>
    </row>
    <row r="250" spans="1:28" s="1" customFormat="1" x14ac:dyDescent="0.3">
      <c r="B250" s="54"/>
      <c r="C250" s="54"/>
      <c r="D250" s="54"/>
      <c r="E250" s="54"/>
      <c r="F250" s="54"/>
      <c r="G250" s="55"/>
      <c r="H250" s="54"/>
    </row>
    <row r="251" spans="1:28" s="1" customFormat="1" x14ac:dyDescent="0.3">
      <c r="B251" s="54"/>
      <c r="C251" s="54"/>
      <c r="D251" s="54"/>
      <c r="E251" s="54"/>
      <c r="F251" s="54"/>
      <c r="G251" s="55"/>
      <c r="H251" s="54"/>
    </row>
    <row r="252" spans="1:28" s="1" customFormat="1" x14ac:dyDescent="0.3">
      <c r="B252" s="54"/>
      <c r="C252" s="54"/>
      <c r="D252" s="54"/>
      <c r="E252" s="54"/>
      <c r="F252" s="54"/>
      <c r="G252" s="55"/>
      <c r="H252" s="54"/>
    </row>
    <row r="253" spans="1:28" s="1" customFormat="1" x14ac:dyDescent="0.3">
      <c r="B253" s="54"/>
      <c r="C253" s="54"/>
      <c r="D253" s="54"/>
      <c r="E253" s="54"/>
      <c r="F253" s="54"/>
      <c r="G253" s="55"/>
      <c r="H253" s="54"/>
    </row>
    <row r="254" spans="1:28" s="1" customFormat="1" x14ac:dyDescent="0.3">
      <c r="B254" s="54"/>
      <c r="C254" s="54"/>
      <c r="D254" s="54"/>
      <c r="E254" s="54"/>
      <c r="F254" s="54"/>
      <c r="G254" s="55"/>
      <c r="H254" s="54"/>
    </row>
    <row r="255" spans="1:28" s="1" customFormat="1" x14ac:dyDescent="0.3">
      <c r="B255" s="54"/>
      <c r="C255" s="54"/>
      <c r="D255" s="54"/>
      <c r="E255" s="54"/>
      <c r="F255" s="54"/>
      <c r="G255" s="55"/>
      <c r="H255" s="54"/>
    </row>
    <row r="256" spans="1:28" s="1" customFormat="1" x14ac:dyDescent="0.3">
      <c r="B256" s="54"/>
      <c r="C256" s="54"/>
      <c r="D256" s="54"/>
      <c r="E256" s="54"/>
      <c r="F256" s="54"/>
      <c r="G256" s="55"/>
      <c r="H256" s="54"/>
    </row>
    <row r="257" spans="2:8" s="1" customFormat="1" x14ac:dyDescent="0.3">
      <c r="B257" s="54"/>
      <c r="C257" s="54"/>
      <c r="D257" s="54"/>
      <c r="E257" s="54"/>
      <c r="F257" s="54"/>
      <c r="G257" s="55"/>
      <c r="H257" s="54"/>
    </row>
    <row r="258" spans="2:8" s="1" customFormat="1" x14ac:dyDescent="0.3">
      <c r="B258" s="54"/>
      <c r="C258" s="54"/>
      <c r="D258" s="54"/>
      <c r="E258" s="54"/>
      <c r="F258" s="54"/>
      <c r="G258" s="55"/>
      <c r="H258" s="54"/>
    </row>
    <row r="259" spans="2:8" s="1" customFormat="1" x14ac:dyDescent="0.3">
      <c r="B259" s="54"/>
      <c r="C259" s="54"/>
      <c r="D259" s="54"/>
      <c r="E259" s="54"/>
      <c r="F259" s="54"/>
      <c r="G259" s="55"/>
      <c r="H259" s="54"/>
    </row>
    <row r="260" spans="2:8" s="1" customFormat="1" x14ac:dyDescent="0.3">
      <c r="B260" s="54"/>
      <c r="C260" s="54"/>
      <c r="D260" s="54"/>
      <c r="E260" s="54"/>
      <c r="F260" s="54"/>
      <c r="G260" s="55"/>
      <c r="H260" s="54"/>
    </row>
    <row r="261" spans="2:8" s="1" customFormat="1" x14ac:dyDescent="0.3">
      <c r="B261" s="54"/>
      <c r="C261" s="54"/>
      <c r="D261" s="54"/>
      <c r="E261" s="54"/>
      <c r="F261" s="54"/>
      <c r="G261" s="55"/>
      <c r="H261" s="54"/>
    </row>
    <row r="262" spans="2:8" s="1" customFormat="1" x14ac:dyDescent="0.3">
      <c r="B262" s="54"/>
      <c r="C262" s="54"/>
      <c r="D262" s="54"/>
      <c r="E262" s="54"/>
      <c r="F262" s="54"/>
      <c r="G262" s="55"/>
      <c r="H262" s="54"/>
    </row>
    <row r="263" spans="2:8" s="1" customFormat="1" x14ac:dyDescent="0.3">
      <c r="B263" s="54"/>
      <c r="C263" s="54"/>
      <c r="D263" s="54"/>
      <c r="E263" s="54"/>
      <c r="F263" s="54"/>
      <c r="G263" s="55"/>
      <c r="H263" s="54"/>
    </row>
    <row r="264" spans="2:8" s="1" customFormat="1" x14ac:dyDescent="0.3">
      <c r="B264" s="54"/>
      <c r="C264" s="54"/>
      <c r="D264" s="54"/>
      <c r="E264" s="54"/>
      <c r="F264" s="54"/>
      <c r="G264" s="55"/>
      <c r="H264" s="54"/>
    </row>
    <row r="265" spans="2:8" s="1" customFormat="1" x14ac:dyDescent="0.3">
      <c r="B265" s="54"/>
      <c r="C265" s="54"/>
      <c r="D265" s="54"/>
      <c r="E265" s="54"/>
      <c r="F265" s="54"/>
      <c r="G265" s="55"/>
      <c r="H265" s="54"/>
    </row>
    <row r="266" spans="2:8" s="1" customFormat="1" x14ac:dyDescent="0.3">
      <c r="B266" s="54"/>
      <c r="C266" s="54"/>
      <c r="D266" s="54"/>
      <c r="E266" s="54"/>
      <c r="F266" s="54"/>
      <c r="G266" s="55"/>
      <c r="H266" s="54"/>
    </row>
    <row r="267" spans="2:8" s="1" customFormat="1" x14ac:dyDescent="0.3">
      <c r="B267" s="54"/>
      <c r="C267" s="54"/>
      <c r="D267" s="54"/>
      <c r="E267" s="54"/>
      <c r="F267" s="54"/>
      <c r="G267" s="55"/>
      <c r="H267" s="54"/>
    </row>
    <row r="268" spans="2:8" s="1" customFormat="1" x14ac:dyDescent="0.3">
      <c r="B268" s="54"/>
      <c r="C268" s="54"/>
      <c r="D268" s="54"/>
      <c r="E268" s="54"/>
      <c r="F268" s="54"/>
      <c r="G268" s="55"/>
      <c r="H268" s="54"/>
    </row>
    <row r="269" spans="2:8" s="1" customFormat="1" x14ac:dyDescent="0.3">
      <c r="B269" s="54"/>
      <c r="C269" s="54"/>
      <c r="D269" s="54"/>
      <c r="E269" s="54"/>
      <c r="F269" s="54"/>
      <c r="G269" s="55"/>
      <c r="H269" s="54"/>
    </row>
    <row r="270" spans="2:8" s="1" customFormat="1" x14ac:dyDescent="0.3">
      <c r="B270" s="54"/>
      <c r="C270" s="54"/>
      <c r="D270" s="54"/>
      <c r="E270" s="54"/>
      <c r="F270" s="54"/>
      <c r="G270" s="55"/>
      <c r="H270" s="54"/>
    </row>
    <row r="271" spans="2:8" s="1" customFormat="1" x14ac:dyDescent="0.3">
      <c r="B271" s="54"/>
      <c r="C271" s="54"/>
      <c r="D271" s="54"/>
      <c r="E271" s="54"/>
      <c r="F271" s="54"/>
      <c r="G271" s="55"/>
      <c r="H271" s="54"/>
    </row>
    <row r="272" spans="2:8" s="1" customFormat="1" x14ac:dyDescent="0.3">
      <c r="G272" s="34"/>
    </row>
    <row r="273" spans="7:7" s="1" customFormat="1" x14ac:dyDescent="0.3">
      <c r="G273" s="34"/>
    </row>
    <row r="274" spans="7:7" s="1" customFormat="1" x14ac:dyDescent="0.3">
      <c r="G274" s="34"/>
    </row>
    <row r="275" spans="7:7" s="1" customFormat="1" x14ac:dyDescent="0.3">
      <c r="G275" s="34"/>
    </row>
    <row r="276" spans="7:7" s="1" customFormat="1" x14ac:dyDescent="0.3">
      <c r="G276" s="34"/>
    </row>
    <row r="277" spans="7:7" s="1" customFormat="1" x14ac:dyDescent="0.3">
      <c r="G277" s="34"/>
    </row>
    <row r="278" spans="7:7" s="1" customFormat="1" x14ac:dyDescent="0.3">
      <c r="G278" s="34"/>
    </row>
    <row r="279" spans="7:7" s="1" customFormat="1" x14ac:dyDescent="0.3">
      <c r="G279" s="34"/>
    </row>
    <row r="280" spans="7:7" s="1" customFormat="1" x14ac:dyDescent="0.3">
      <c r="G280" s="34"/>
    </row>
    <row r="281" spans="7:7" s="1" customFormat="1" x14ac:dyDescent="0.3">
      <c r="G281" s="34"/>
    </row>
    <row r="282" spans="7:7" s="1" customFormat="1" x14ac:dyDescent="0.3">
      <c r="G282" s="34"/>
    </row>
    <row r="283" spans="7:7" s="1" customFormat="1" x14ac:dyDescent="0.3">
      <c r="G283" s="34"/>
    </row>
    <row r="284" spans="7:7" s="1" customFormat="1" x14ac:dyDescent="0.3">
      <c r="G284" s="34"/>
    </row>
    <row r="285" spans="7:7" s="1" customFormat="1" x14ac:dyDescent="0.3">
      <c r="G285" s="34"/>
    </row>
    <row r="286" spans="7:7" s="1" customFormat="1" x14ac:dyDescent="0.3">
      <c r="G286" s="34"/>
    </row>
    <row r="287" spans="7:7" s="1" customFormat="1" x14ac:dyDescent="0.3">
      <c r="G287" s="34"/>
    </row>
    <row r="288" spans="7:7" s="1" customFormat="1" x14ac:dyDescent="0.3">
      <c r="G288" s="34"/>
    </row>
    <row r="289" spans="7:7" s="1" customFormat="1" x14ac:dyDescent="0.3">
      <c r="G289" s="34"/>
    </row>
    <row r="290" spans="7:7" s="1" customFormat="1" x14ac:dyDescent="0.3">
      <c r="G290" s="34"/>
    </row>
    <row r="291" spans="7:7" s="1" customFormat="1" x14ac:dyDescent="0.3">
      <c r="G291" s="34"/>
    </row>
    <row r="292" spans="7:7" s="1" customFormat="1" x14ac:dyDescent="0.3">
      <c r="G292" s="34"/>
    </row>
    <row r="293" spans="7:7" s="1" customFormat="1" x14ac:dyDescent="0.3">
      <c r="G293" s="34"/>
    </row>
    <row r="294" spans="7:7" s="1" customFormat="1" x14ac:dyDescent="0.3">
      <c r="G294" s="34"/>
    </row>
    <row r="295" spans="7:7" s="1" customFormat="1" x14ac:dyDescent="0.3">
      <c r="G295" s="34"/>
    </row>
    <row r="296" spans="7:7" s="1" customFormat="1" x14ac:dyDescent="0.3">
      <c r="G296" s="34"/>
    </row>
    <row r="297" spans="7:7" s="1" customFormat="1" x14ac:dyDescent="0.3">
      <c r="G297" s="34"/>
    </row>
    <row r="298" spans="7:7" s="1" customFormat="1" x14ac:dyDescent="0.3">
      <c r="G298" s="34"/>
    </row>
    <row r="299" spans="7:7" s="1" customFormat="1" x14ac:dyDescent="0.3">
      <c r="G299" s="34"/>
    </row>
    <row r="300" spans="7:7" s="1" customFormat="1" x14ac:dyDescent="0.3">
      <c r="G300" s="34"/>
    </row>
    <row r="301" spans="7:7" s="1" customFormat="1" x14ac:dyDescent="0.3">
      <c r="G301" s="34"/>
    </row>
    <row r="302" spans="7:7" s="1" customFormat="1" x14ac:dyDescent="0.3">
      <c r="G302" s="34"/>
    </row>
    <row r="303" spans="7:7" s="1" customFormat="1" x14ac:dyDescent="0.3">
      <c r="G303" s="34"/>
    </row>
    <row r="304" spans="7:7" s="1" customFormat="1" x14ac:dyDescent="0.3">
      <c r="G304" s="34"/>
    </row>
    <row r="305" spans="7:7" s="1" customFormat="1" x14ac:dyDescent="0.3">
      <c r="G305" s="34"/>
    </row>
    <row r="306" spans="7:7" s="1" customFormat="1" x14ac:dyDescent="0.3">
      <c r="G306" s="34"/>
    </row>
    <row r="307" spans="7:7" s="1" customFormat="1" x14ac:dyDescent="0.3">
      <c r="G307" s="34"/>
    </row>
    <row r="308" spans="7:7" s="1" customFormat="1" x14ac:dyDescent="0.3">
      <c r="G308" s="34"/>
    </row>
    <row r="309" spans="7:7" s="1" customFormat="1" x14ac:dyDescent="0.3">
      <c r="G309" s="34"/>
    </row>
    <row r="310" spans="7:7" s="1" customFormat="1" x14ac:dyDescent="0.3">
      <c r="G310" s="34"/>
    </row>
    <row r="311" spans="7:7" s="1" customFormat="1" x14ac:dyDescent="0.3">
      <c r="G311" s="34"/>
    </row>
    <row r="312" spans="7:7" s="1" customFormat="1" x14ac:dyDescent="0.3">
      <c r="G312" s="34"/>
    </row>
    <row r="313" spans="7:7" s="1" customFormat="1" x14ac:dyDescent="0.3">
      <c r="G313" s="34"/>
    </row>
    <row r="314" spans="7:7" s="1" customFormat="1" x14ac:dyDescent="0.3">
      <c r="G314" s="34"/>
    </row>
    <row r="315" spans="7:7" s="1" customFormat="1" x14ac:dyDescent="0.3">
      <c r="G315" s="34"/>
    </row>
    <row r="316" spans="7:7" s="1" customFormat="1" x14ac:dyDescent="0.3">
      <c r="G316" s="34"/>
    </row>
    <row r="317" spans="7:7" s="1" customFormat="1" x14ac:dyDescent="0.3">
      <c r="G317" s="34"/>
    </row>
    <row r="318" spans="7:7" s="1" customFormat="1" x14ac:dyDescent="0.3">
      <c r="G318" s="34"/>
    </row>
    <row r="319" spans="7:7" s="1" customFormat="1" x14ac:dyDescent="0.3">
      <c r="G319" s="34"/>
    </row>
    <row r="320" spans="7:7" s="1" customFormat="1" x14ac:dyDescent="0.3">
      <c r="G320" s="34"/>
    </row>
    <row r="321" spans="7:7" s="1" customFormat="1" x14ac:dyDescent="0.3">
      <c r="G321" s="34"/>
    </row>
    <row r="322" spans="7:7" s="1" customFormat="1" x14ac:dyDescent="0.3">
      <c r="G322" s="34"/>
    </row>
    <row r="323" spans="7:7" s="1" customFormat="1" x14ac:dyDescent="0.3">
      <c r="G323" s="34"/>
    </row>
    <row r="324" spans="7:7" s="1" customFormat="1" x14ac:dyDescent="0.3">
      <c r="G324" s="34"/>
    </row>
    <row r="325" spans="7:7" s="1" customFormat="1" x14ac:dyDescent="0.3">
      <c r="G325" s="34"/>
    </row>
    <row r="326" spans="7:7" s="1" customFormat="1" x14ac:dyDescent="0.3">
      <c r="G326" s="34"/>
    </row>
    <row r="327" spans="7:7" s="1" customFormat="1" x14ac:dyDescent="0.3">
      <c r="G327" s="34"/>
    </row>
    <row r="328" spans="7:7" s="1" customFormat="1" x14ac:dyDescent="0.3">
      <c r="G328" s="34"/>
    </row>
    <row r="329" spans="7:7" s="1" customFormat="1" x14ac:dyDescent="0.3">
      <c r="G329" s="34"/>
    </row>
    <row r="330" spans="7:7" s="1" customFormat="1" x14ac:dyDescent="0.3">
      <c r="G330" s="34"/>
    </row>
    <row r="331" spans="7:7" s="1" customFormat="1" x14ac:dyDescent="0.3">
      <c r="G331" s="34"/>
    </row>
    <row r="332" spans="7:7" s="1" customFormat="1" x14ac:dyDescent="0.3">
      <c r="G332" s="34"/>
    </row>
    <row r="333" spans="7:7" s="1" customFormat="1" x14ac:dyDescent="0.3">
      <c r="G333" s="34"/>
    </row>
    <row r="334" spans="7:7" s="1" customFormat="1" x14ac:dyDescent="0.3">
      <c r="G334" s="34"/>
    </row>
    <row r="335" spans="7:7" s="1" customFormat="1" x14ac:dyDescent="0.3">
      <c r="G335" s="34"/>
    </row>
    <row r="336" spans="7:7" s="1" customFormat="1" x14ac:dyDescent="0.3">
      <c r="G336" s="34"/>
    </row>
    <row r="337" spans="7:7" s="1" customFormat="1" x14ac:dyDescent="0.3">
      <c r="G337" s="34"/>
    </row>
    <row r="338" spans="7:7" s="1" customFormat="1" x14ac:dyDescent="0.3">
      <c r="G338" s="34"/>
    </row>
    <row r="339" spans="7:7" s="1" customFormat="1" x14ac:dyDescent="0.3">
      <c r="G339" s="34"/>
    </row>
    <row r="340" spans="7:7" s="1" customFormat="1" x14ac:dyDescent="0.3">
      <c r="G340" s="34"/>
    </row>
    <row r="341" spans="7:7" s="1" customFormat="1" x14ac:dyDescent="0.3">
      <c r="G341" s="34"/>
    </row>
    <row r="342" spans="7:7" s="1" customFormat="1" x14ac:dyDescent="0.3">
      <c r="G342" s="34"/>
    </row>
    <row r="343" spans="7:7" s="1" customFormat="1" x14ac:dyDescent="0.3">
      <c r="G343" s="34"/>
    </row>
    <row r="344" spans="7:7" s="1" customFormat="1" x14ac:dyDescent="0.3">
      <c r="G344" s="34"/>
    </row>
    <row r="345" spans="7:7" s="1" customFormat="1" x14ac:dyDescent="0.3">
      <c r="G345" s="34"/>
    </row>
    <row r="346" spans="7:7" s="1" customFormat="1" x14ac:dyDescent="0.3">
      <c r="G346" s="34"/>
    </row>
    <row r="347" spans="7:7" s="1" customFormat="1" x14ac:dyDescent="0.3">
      <c r="G347" s="34"/>
    </row>
    <row r="348" spans="7:7" s="1" customFormat="1" x14ac:dyDescent="0.3">
      <c r="G348" s="34"/>
    </row>
    <row r="349" spans="7:7" s="1" customFormat="1" x14ac:dyDescent="0.3">
      <c r="G349" s="34"/>
    </row>
    <row r="350" spans="7:7" s="1" customFormat="1" x14ac:dyDescent="0.3">
      <c r="G350" s="34"/>
    </row>
    <row r="351" spans="7:7" s="1" customFormat="1" x14ac:dyDescent="0.3">
      <c r="G351" s="34"/>
    </row>
    <row r="352" spans="7:7" s="1" customFormat="1" x14ac:dyDescent="0.3">
      <c r="G352" s="34"/>
    </row>
    <row r="353" spans="7:7" s="1" customFormat="1" x14ac:dyDescent="0.3">
      <c r="G353" s="34"/>
    </row>
    <row r="354" spans="7:7" s="1" customFormat="1" x14ac:dyDescent="0.3">
      <c r="G354" s="34"/>
    </row>
    <row r="355" spans="7:7" s="1" customFormat="1" x14ac:dyDescent="0.3">
      <c r="G355" s="34"/>
    </row>
    <row r="356" spans="7:7" s="1" customFormat="1" x14ac:dyDescent="0.3">
      <c r="G356" s="34"/>
    </row>
    <row r="357" spans="7:7" s="1" customFormat="1" x14ac:dyDescent="0.3">
      <c r="G357" s="34"/>
    </row>
    <row r="358" spans="7:7" s="1" customFormat="1" x14ac:dyDescent="0.3">
      <c r="G358" s="34"/>
    </row>
    <row r="359" spans="7:7" s="1" customFormat="1" x14ac:dyDescent="0.3">
      <c r="G359" s="34"/>
    </row>
    <row r="360" spans="7:7" s="1" customFormat="1" x14ac:dyDescent="0.3">
      <c r="G360" s="34"/>
    </row>
    <row r="361" spans="7:7" s="1" customFormat="1" x14ac:dyDescent="0.3">
      <c r="G361" s="34"/>
    </row>
    <row r="362" spans="7:7" s="1" customFormat="1" x14ac:dyDescent="0.3">
      <c r="G362" s="34"/>
    </row>
    <row r="363" spans="7:7" s="1" customFormat="1" x14ac:dyDescent="0.3">
      <c r="G363" s="34"/>
    </row>
    <row r="364" spans="7:7" s="1" customFormat="1" x14ac:dyDescent="0.3">
      <c r="G364" s="34"/>
    </row>
    <row r="365" spans="7:7" s="1" customFormat="1" x14ac:dyDescent="0.3">
      <c r="G365" s="34"/>
    </row>
    <row r="366" spans="7:7" s="1" customFormat="1" x14ac:dyDescent="0.3">
      <c r="G366" s="34"/>
    </row>
    <row r="367" spans="7:7" s="1" customFormat="1" x14ac:dyDescent="0.3">
      <c r="G367" s="34"/>
    </row>
    <row r="368" spans="7:7" s="1" customFormat="1" x14ac:dyDescent="0.3">
      <c r="G368" s="34"/>
    </row>
    <row r="369" spans="7:7" s="1" customFormat="1" x14ac:dyDescent="0.3">
      <c r="G369" s="34"/>
    </row>
    <row r="370" spans="7:7" s="1" customFormat="1" x14ac:dyDescent="0.3">
      <c r="G370" s="34"/>
    </row>
    <row r="371" spans="7:7" s="1" customFormat="1" x14ac:dyDescent="0.3">
      <c r="G371" s="34"/>
    </row>
    <row r="372" spans="7:7" s="1" customFormat="1" x14ac:dyDescent="0.3">
      <c r="G372" s="34"/>
    </row>
    <row r="373" spans="7:7" s="1" customFormat="1" x14ac:dyDescent="0.3">
      <c r="G373" s="34"/>
    </row>
    <row r="374" spans="7:7" s="1" customFormat="1" x14ac:dyDescent="0.3">
      <c r="G374" s="34"/>
    </row>
    <row r="375" spans="7:7" s="1" customFormat="1" x14ac:dyDescent="0.3">
      <c r="G375" s="34"/>
    </row>
    <row r="376" spans="7:7" s="1" customFormat="1" x14ac:dyDescent="0.3">
      <c r="G376" s="34"/>
    </row>
    <row r="377" spans="7:7" s="1" customFormat="1" x14ac:dyDescent="0.3">
      <c r="G377" s="34"/>
    </row>
    <row r="378" spans="7:7" s="1" customFormat="1" x14ac:dyDescent="0.3">
      <c r="G378" s="34"/>
    </row>
    <row r="379" spans="7:7" s="1" customFormat="1" x14ac:dyDescent="0.3">
      <c r="G379" s="34"/>
    </row>
    <row r="380" spans="7:7" s="1" customFormat="1" x14ac:dyDescent="0.3">
      <c r="G380" s="34"/>
    </row>
    <row r="381" spans="7:7" s="1" customFormat="1" x14ac:dyDescent="0.3">
      <c r="G381" s="34"/>
    </row>
    <row r="382" spans="7:7" s="1" customFormat="1" x14ac:dyDescent="0.3">
      <c r="G382" s="34"/>
    </row>
    <row r="383" spans="7:7" s="1" customFormat="1" x14ac:dyDescent="0.3">
      <c r="G383" s="34"/>
    </row>
    <row r="384" spans="7:7" s="1" customFormat="1" x14ac:dyDescent="0.3">
      <c r="G384" s="34"/>
    </row>
    <row r="385" spans="7:7" s="1" customFormat="1" x14ac:dyDescent="0.3">
      <c r="G385" s="34"/>
    </row>
    <row r="386" spans="7:7" s="1" customFormat="1" x14ac:dyDescent="0.3">
      <c r="G386" s="34"/>
    </row>
    <row r="387" spans="7:7" s="1" customFormat="1" x14ac:dyDescent="0.3">
      <c r="G387" s="34"/>
    </row>
    <row r="388" spans="7:7" s="1" customFormat="1" x14ac:dyDescent="0.3">
      <c r="G388" s="34"/>
    </row>
    <row r="389" spans="7:7" s="1" customFormat="1" x14ac:dyDescent="0.3">
      <c r="G389" s="34"/>
    </row>
    <row r="390" spans="7:7" s="1" customFormat="1" x14ac:dyDescent="0.3">
      <c r="G390" s="34"/>
    </row>
    <row r="391" spans="7:7" s="1" customFormat="1" x14ac:dyDescent="0.3">
      <c r="G391" s="34"/>
    </row>
    <row r="392" spans="7:7" s="1" customFormat="1" x14ac:dyDescent="0.3">
      <c r="G392" s="34"/>
    </row>
    <row r="393" spans="7:7" s="1" customFormat="1" x14ac:dyDescent="0.3">
      <c r="G393" s="34"/>
    </row>
    <row r="394" spans="7:7" s="1" customFormat="1" x14ac:dyDescent="0.3">
      <c r="G394" s="34"/>
    </row>
    <row r="395" spans="7:7" s="1" customFormat="1" x14ac:dyDescent="0.3">
      <c r="G395" s="34"/>
    </row>
    <row r="396" spans="7:7" s="1" customFormat="1" x14ac:dyDescent="0.3">
      <c r="G396" s="34"/>
    </row>
    <row r="397" spans="7:7" s="1" customFormat="1" x14ac:dyDescent="0.3">
      <c r="G397" s="34"/>
    </row>
    <row r="398" spans="7:7" s="1" customFormat="1" x14ac:dyDescent="0.3">
      <c r="G398" s="34"/>
    </row>
    <row r="399" spans="7:7" s="1" customFormat="1" x14ac:dyDescent="0.3">
      <c r="G399" s="34"/>
    </row>
    <row r="400" spans="7:7" s="1" customFormat="1" x14ac:dyDescent="0.3">
      <c r="G400" s="34"/>
    </row>
    <row r="401" spans="7:7" s="1" customFormat="1" x14ac:dyDescent="0.3">
      <c r="G401" s="34"/>
    </row>
    <row r="402" spans="7:7" s="1" customFormat="1" x14ac:dyDescent="0.3">
      <c r="G402" s="34"/>
    </row>
    <row r="403" spans="7:7" s="1" customFormat="1" x14ac:dyDescent="0.3">
      <c r="G403" s="34"/>
    </row>
    <row r="404" spans="7:7" s="1" customFormat="1" x14ac:dyDescent="0.3">
      <c r="G404" s="34"/>
    </row>
    <row r="405" spans="7:7" s="1" customFormat="1" x14ac:dyDescent="0.3">
      <c r="G405" s="34"/>
    </row>
    <row r="406" spans="7:7" s="1" customFormat="1" x14ac:dyDescent="0.3">
      <c r="G406" s="34"/>
    </row>
    <row r="407" spans="7:7" s="1" customFormat="1" x14ac:dyDescent="0.3">
      <c r="G407" s="34"/>
    </row>
    <row r="408" spans="7:7" s="1" customFormat="1" x14ac:dyDescent="0.3">
      <c r="G408" s="34"/>
    </row>
    <row r="409" spans="7:7" s="1" customFormat="1" x14ac:dyDescent="0.3">
      <c r="G409" s="34"/>
    </row>
    <row r="410" spans="7:7" s="1" customFormat="1" x14ac:dyDescent="0.3">
      <c r="G410" s="34"/>
    </row>
    <row r="411" spans="7:7" s="1" customFormat="1" x14ac:dyDescent="0.3">
      <c r="G411" s="34"/>
    </row>
    <row r="412" spans="7:7" s="1" customFormat="1" x14ac:dyDescent="0.3">
      <c r="G412" s="34"/>
    </row>
    <row r="413" spans="7:7" s="1" customFormat="1" x14ac:dyDescent="0.3">
      <c r="G413" s="34"/>
    </row>
    <row r="414" spans="7:7" s="1" customFormat="1" x14ac:dyDescent="0.3">
      <c r="G414" s="34"/>
    </row>
    <row r="415" spans="7:7" s="1" customFormat="1" x14ac:dyDescent="0.3">
      <c r="G415" s="34"/>
    </row>
    <row r="416" spans="7:7" s="1" customFormat="1" x14ac:dyDescent="0.3">
      <c r="G416" s="34"/>
    </row>
    <row r="417" spans="7:7" s="1" customFormat="1" x14ac:dyDescent="0.3">
      <c r="G417" s="34"/>
    </row>
    <row r="418" spans="7:7" s="1" customFormat="1" x14ac:dyDescent="0.3">
      <c r="G418" s="34"/>
    </row>
    <row r="419" spans="7:7" s="1" customFormat="1" x14ac:dyDescent="0.3">
      <c r="G419" s="34"/>
    </row>
    <row r="420" spans="7:7" s="1" customFormat="1" x14ac:dyDescent="0.3">
      <c r="G420" s="34"/>
    </row>
    <row r="421" spans="7:7" s="1" customFormat="1" x14ac:dyDescent="0.3">
      <c r="G421" s="34"/>
    </row>
    <row r="422" spans="7:7" s="1" customFormat="1" x14ac:dyDescent="0.3">
      <c r="G422" s="34"/>
    </row>
    <row r="423" spans="7:7" s="1" customFormat="1" x14ac:dyDescent="0.3">
      <c r="G423" s="34"/>
    </row>
    <row r="424" spans="7:7" s="1" customFormat="1" x14ac:dyDescent="0.3">
      <c r="G424" s="34"/>
    </row>
    <row r="425" spans="7:7" s="1" customFormat="1" x14ac:dyDescent="0.3">
      <c r="G425" s="34"/>
    </row>
    <row r="426" spans="7:7" s="1" customFormat="1" x14ac:dyDescent="0.3">
      <c r="G426" s="34"/>
    </row>
    <row r="427" spans="7:7" s="1" customFormat="1" x14ac:dyDescent="0.3">
      <c r="G427" s="34"/>
    </row>
    <row r="428" spans="7:7" s="1" customFormat="1" x14ac:dyDescent="0.3">
      <c r="G428" s="34"/>
    </row>
    <row r="429" spans="7:7" s="1" customFormat="1" x14ac:dyDescent="0.3">
      <c r="G429" s="34"/>
    </row>
    <row r="430" spans="7:7" s="1" customFormat="1" x14ac:dyDescent="0.3">
      <c r="G430" s="34"/>
    </row>
    <row r="431" spans="7:7" s="1" customFormat="1" x14ac:dyDescent="0.3">
      <c r="G431" s="34"/>
    </row>
    <row r="432" spans="7:7" s="1" customFormat="1" x14ac:dyDescent="0.3">
      <c r="G432" s="34"/>
    </row>
    <row r="433" spans="7:7" s="1" customFormat="1" x14ac:dyDescent="0.3">
      <c r="G433" s="34"/>
    </row>
    <row r="434" spans="7:7" s="1" customFormat="1" x14ac:dyDescent="0.3">
      <c r="G434" s="34"/>
    </row>
    <row r="435" spans="7:7" s="1" customFormat="1" x14ac:dyDescent="0.3">
      <c r="G435" s="34"/>
    </row>
    <row r="436" spans="7:7" s="1" customFormat="1" x14ac:dyDescent="0.3">
      <c r="G436" s="34"/>
    </row>
    <row r="437" spans="7:7" s="1" customFormat="1" x14ac:dyDescent="0.3">
      <c r="G437" s="34"/>
    </row>
    <row r="438" spans="7:7" s="1" customFormat="1" x14ac:dyDescent="0.3">
      <c r="G438" s="34"/>
    </row>
    <row r="439" spans="7:7" s="1" customFormat="1" x14ac:dyDescent="0.3">
      <c r="G439" s="34"/>
    </row>
    <row r="440" spans="7:7" s="1" customFormat="1" x14ac:dyDescent="0.3">
      <c r="G440" s="34"/>
    </row>
    <row r="441" spans="7:7" s="1" customFormat="1" x14ac:dyDescent="0.3">
      <c r="G441" s="34"/>
    </row>
    <row r="442" spans="7:7" s="1" customFormat="1" x14ac:dyDescent="0.3">
      <c r="G442" s="34"/>
    </row>
    <row r="443" spans="7:7" s="1" customFormat="1" x14ac:dyDescent="0.3">
      <c r="G443" s="34"/>
    </row>
    <row r="444" spans="7:7" s="1" customFormat="1" x14ac:dyDescent="0.3">
      <c r="G444" s="34"/>
    </row>
    <row r="445" spans="7:7" s="1" customFormat="1" x14ac:dyDescent="0.3">
      <c r="G445" s="34"/>
    </row>
    <row r="446" spans="7:7" s="1" customFormat="1" x14ac:dyDescent="0.3">
      <c r="G446" s="34"/>
    </row>
    <row r="447" spans="7:7" s="1" customFormat="1" x14ac:dyDescent="0.3">
      <c r="G447" s="34"/>
    </row>
    <row r="448" spans="7:7" s="1" customFormat="1" x14ac:dyDescent="0.3">
      <c r="G448" s="34"/>
    </row>
    <row r="449" spans="7:7" s="1" customFormat="1" x14ac:dyDescent="0.3">
      <c r="G449" s="34"/>
    </row>
    <row r="450" spans="7:7" s="1" customFormat="1" x14ac:dyDescent="0.3">
      <c r="G450" s="34"/>
    </row>
    <row r="451" spans="7:7" s="1" customFormat="1" x14ac:dyDescent="0.3">
      <c r="G451" s="34"/>
    </row>
    <row r="452" spans="7:7" s="1" customFormat="1" x14ac:dyDescent="0.3">
      <c r="G452" s="34"/>
    </row>
    <row r="453" spans="7:7" s="1" customFormat="1" x14ac:dyDescent="0.3">
      <c r="G453" s="34"/>
    </row>
    <row r="454" spans="7:7" s="1" customFormat="1" x14ac:dyDescent="0.3">
      <c r="G454" s="34"/>
    </row>
    <row r="455" spans="7:7" s="1" customFormat="1" x14ac:dyDescent="0.3">
      <c r="G455" s="34"/>
    </row>
    <row r="456" spans="7:7" s="1" customFormat="1" x14ac:dyDescent="0.3">
      <c r="G456" s="34"/>
    </row>
    <row r="457" spans="7:7" s="1" customFormat="1" x14ac:dyDescent="0.3">
      <c r="G457" s="34"/>
    </row>
    <row r="458" spans="7:7" s="1" customFormat="1" x14ac:dyDescent="0.3">
      <c r="G458" s="34"/>
    </row>
    <row r="459" spans="7:7" s="1" customFormat="1" x14ac:dyDescent="0.3">
      <c r="G459" s="34"/>
    </row>
    <row r="460" spans="7:7" s="1" customFormat="1" x14ac:dyDescent="0.3">
      <c r="G460" s="34"/>
    </row>
    <row r="461" spans="7:7" s="1" customFormat="1" x14ac:dyDescent="0.3">
      <c r="G461" s="34"/>
    </row>
    <row r="462" spans="7:7" s="1" customFormat="1" x14ac:dyDescent="0.3">
      <c r="G462" s="34"/>
    </row>
    <row r="463" spans="7:7" s="1" customFormat="1" x14ac:dyDescent="0.3">
      <c r="G463" s="34"/>
    </row>
    <row r="464" spans="7:7" s="1" customFormat="1" x14ac:dyDescent="0.3">
      <c r="G464" s="34"/>
    </row>
    <row r="465" spans="7:7" s="1" customFormat="1" x14ac:dyDescent="0.3">
      <c r="G465" s="34"/>
    </row>
    <row r="466" spans="7:7" s="1" customFormat="1" x14ac:dyDescent="0.3">
      <c r="G466" s="34"/>
    </row>
    <row r="467" spans="7:7" s="1" customFormat="1" x14ac:dyDescent="0.3">
      <c r="G467" s="34"/>
    </row>
    <row r="468" spans="7:7" s="1" customFormat="1" x14ac:dyDescent="0.3">
      <c r="G468" s="34"/>
    </row>
    <row r="469" spans="7:7" s="1" customFormat="1" x14ac:dyDescent="0.3">
      <c r="G469" s="34"/>
    </row>
    <row r="470" spans="7:7" s="1" customFormat="1" x14ac:dyDescent="0.3">
      <c r="G470" s="34"/>
    </row>
    <row r="471" spans="7:7" s="1" customFormat="1" x14ac:dyDescent="0.3">
      <c r="G471" s="34"/>
    </row>
    <row r="472" spans="7:7" s="1" customFormat="1" x14ac:dyDescent="0.3">
      <c r="G472" s="34"/>
    </row>
    <row r="473" spans="7:7" s="1" customFormat="1" x14ac:dyDescent="0.3">
      <c r="G473" s="34"/>
    </row>
    <row r="474" spans="7:7" s="1" customFormat="1" x14ac:dyDescent="0.3">
      <c r="G474" s="34"/>
    </row>
    <row r="475" spans="7:7" s="1" customFormat="1" x14ac:dyDescent="0.3">
      <c r="G475" s="34"/>
    </row>
    <row r="476" spans="7:7" s="1" customFormat="1" x14ac:dyDescent="0.3">
      <c r="G476" s="34"/>
    </row>
    <row r="477" spans="7:7" s="1" customFormat="1" x14ac:dyDescent="0.3">
      <c r="G477" s="34"/>
    </row>
    <row r="478" spans="7:7" s="1" customFormat="1" x14ac:dyDescent="0.3">
      <c r="G478" s="34"/>
    </row>
    <row r="479" spans="7:7" s="1" customFormat="1" x14ac:dyDescent="0.3">
      <c r="G479" s="34"/>
    </row>
    <row r="480" spans="7:7" s="1" customFormat="1" x14ac:dyDescent="0.3">
      <c r="G480" s="34"/>
    </row>
    <row r="481" spans="7:7" s="1" customFormat="1" x14ac:dyDescent="0.3">
      <c r="G481" s="34"/>
    </row>
    <row r="482" spans="7:7" s="1" customFormat="1" x14ac:dyDescent="0.3">
      <c r="G482" s="34"/>
    </row>
    <row r="483" spans="7:7" s="1" customFormat="1" x14ac:dyDescent="0.3">
      <c r="G483" s="34"/>
    </row>
    <row r="484" spans="7:7" s="1" customFormat="1" x14ac:dyDescent="0.3">
      <c r="G484" s="34"/>
    </row>
    <row r="485" spans="7:7" s="1" customFormat="1" x14ac:dyDescent="0.3">
      <c r="G485" s="34"/>
    </row>
    <row r="486" spans="7:7" s="1" customFormat="1" x14ac:dyDescent="0.3">
      <c r="G486" s="34"/>
    </row>
    <row r="487" spans="7:7" s="1" customFormat="1" x14ac:dyDescent="0.3">
      <c r="G487" s="34"/>
    </row>
    <row r="488" spans="7:7" s="1" customFormat="1" x14ac:dyDescent="0.3">
      <c r="G488" s="34"/>
    </row>
    <row r="489" spans="7:7" s="1" customFormat="1" x14ac:dyDescent="0.3">
      <c r="G489" s="34"/>
    </row>
    <row r="490" spans="7:7" s="1" customFormat="1" x14ac:dyDescent="0.3">
      <c r="G490" s="34"/>
    </row>
    <row r="491" spans="7:7" s="1" customFormat="1" x14ac:dyDescent="0.3">
      <c r="G491" s="34"/>
    </row>
    <row r="492" spans="7:7" s="1" customFormat="1" x14ac:dyDescent="0.3">
      <c r="G492" s="34"/>
    </row>
    <row r="493" spans="7:7" s="1" customFormat="1" x14ac:dyDescent="0.3">
      <c r="G493" s="34"/>
    </row>
    <row r="494" spans="7:7" s="1" customFormat="1" x14ac:dyDescent="0.3">
      <c r="G494" s="34"/>
    </row>
    <row r="495" spans="7:7" s="1" customFormat="1" x14ac:dyDescent="0.3">
      <c r="G495" s="34"/>
    </row>
    <row r="496" spans="7:7" s="1" customFormat="1" x14ac:dyDescent="0.3">
      <c r="G496" s="34"/>
    </row>
    <row r="497" spans="7:7" s="1" customFormat="1" x14ac:dyDescent="0.3">
      <c r="G497" s="34"/>
    </row>
    <row r="498" spans="7:7" s="1" customFormat="1" x14ac:dyDescent="0.3">
      <c r="G498" s="34"/>
    </row>
    <row r="499" spans="7:7" s="1" customFormat="1" x14ac:dyDescent="0.3">
      <c r="G499" s="34"/>
    </row>
    <row r="500" spans="7:7" s="1" customFormat="1" x14ac:dyDescent="0.3">
      <c r="G500" s="34"/>
    </row>
    <row r="501" spans="7:7" s="1" customFormat="1" x14ac:dyDescent="0.3">
      <c r="G501" s="34"/>
    </row>
    <row r="502" spans="7:7" s="1" customFormat="1" x14ac:dyDescent="0.3">
      <c r="G502" s="34"/>
    </row>
    <row r="503" spans="7:7" s="1" customFormat="1" x14ac:dyDescent="0.3">
      <c r="G503" s="34"/>
    </row>
    <row r="504" spans="7:7" s="1" customFormat="1" x14ac:dyDescent="0.3">
      <c r="G504" s="34"/>
    </row>
    <row r="505" spans="7:7" s="1" customFormat="1" x14ac:dyDescent="0.3">
      <c r="G505" s="34"/>
    </row>
    <row r="506" spans="7:7" s="1" customFormat="1" x14ac:dyDescent="0.3">
      <c r="G506" s="34"/>
    </row>
    <row r="507" spans="7:7" s="1" customFormat="1" x14ac:dyDescent="0.3">
      <c r="G507" s="34"/>
    </row>
    <row r="508" spans="7:7" s="1" customFormat="1" x14ac:dyDescent="0.3">
      <c r="G508" s="34"/>
    </row>
    <row r="509" spans="7:7" s="1" customFormat="1" x14ac:dyDescent="0.3">
      <c r="G509" s="34"/>
    </row>
    <row r="510" spans="7:7" s="1" customFormat="1" x14ac:dyDescent="0.3">
      <c r="G510" s="34"/>
    </row>
    <row r="511" spans="7:7" s="1" customFormat="1" x14ac:dyDescent="0.3">
      <c r="G511" s="34"/>
    </row>
    <row r="512" spans="7:7" s="1" customFormat="1" x14ac:dyDescent="0.3">
      <c r="G512" s="34"/>
    </row>
    <row r="513" spans="7:7" s="1" customFormat="1" x14ac:dyDescent="0.3">
      <c r="G513" s="34"/>
    </row>
    <row r="514" spans="7:7" s="1" customFormat="1" x14ac:dyDescent="0.3">
      <c r="G514" s="34"/>
    </row>
    <row r="515" spans="7:7" s="1" customFormat="1" x14ac:dyDescent="0.3">
      <c r="G515" s="34"/>
    </row>
    <row r="516" spans="7:7" s="1" customFormat="1" x14ac:dyDescent="0.3">
      <c r="G516" s="34"/>
    </row>
    <row r="517" spans="7:7" s="1" customFormat="1" x14ac:dyDescent="0.3">
      <c r="G517" s="34"/>
    </row>
    <row r="518" spans="7:7" s="1" customFormat="1" x14ac:dyDescent="0.3">
      <c r="G518" s="34"/>
    </row>
    <row r="519" spans="7:7" s="1" customFormat="1" x14ac:dyDescent="0.3">
      <c r="G519" s="34"/>
    </row>
    <row r="520" spans="7:7" s="1" customFormat="1" x14ac:dyDescent="0.3">
      <c r="G520" s="34"/>
    </row>
    <row r="521" spans="7:7" s="1" customFormat="1" x14ac:dyDescent="0.3">
      <c r="G521" s="34"/>
    </row>
    <row r="522" spans="7:7" s="1" customFormat="1" x14ac:dyDescent="0.3">
      <c r="G522" s="34"/>
    </row>
    <row r="523" spans="7:7" s="1" customFormat="1" x14ac:dyDescent="0.3">
      <c r="G523" s="34"/>
    </row>
    <row r="524" spans="7:7" s="1" customFormat="1" x14ac:dyDescent="0.3">
      <c r="G524" s="34"/>
    </row>
    <row r="525" spans="7:7" s="1" customFormat="1" x14ac:dyDescent="0.3">
      <c r="G525" s="34"/>
    </row>
    <row r="526" spans="7:7" s="1" customFormat="1" x14ac:dyDescent="0.3">
      <c r="G526" s="34"/>
    </row>
    <row r="527" spans="7:7" s="1" customFormat="1" x14ac:dyDescent="0.3">
      <c r="G527" s="34"/>
    </row>
    <row r="528" spans="7:7" s="1" customFormat="1" x14ac:dyDescent="0.3">
      <c r="G528" s="34"/>
    </row>
    <row r="529" spans="7:7" s="1" customFormat="1" x14ac:dyDescent="0.3">
      <c r="G529" s="34"/>
    </row>
    <row r="530" spans="7:7" s="1" customFormat="1" x14ac:dyDescent="0.3">
      <c r="G530" s="34"/>
    </row>
    <row r="531" spans="7:7" s="1" customFormat="1" x14ac:dyDescent="0.3">
      <c r="G531" s="34"/>
    </row>
    <row r="532" spans="7:7" s="1" customFormat="1" x14ac:dyDescent="0.3">
      <c r="G532" s="34"/>
    </row>
    <row r="533" spans="7:7" s="1" customFormat="1" x14ac:dyDescent="0.3">
      <c r="G533" s="34"/>
    </row>
    <row r="534" spans="7:7" s="1" customFormat="1" x14ac:dyDescent="0.3">
      <c r="G534" s="34"/>
    </row>
    <row r="535" spans="7:7" s="1" customFormat="1" x14ac:dyDescent="0.3">
      <c r="G535" s="34"/>
    </row>
    <row r="536" spans="7:7" s="1" customFormat="1" x14ac:dyDescent="0.3">
      <c r="G536" s="34"/>
    </row>
    <row r="537" spans="7:7" s="1" customFormat="1" x14ac:dyDescent="0.3">
      <c r="G537" s="34"/>
    </row>
    <row r="538" spans="7:7" s="1" customFormat="1" x14ac:dyDescent="0.3">
      <c r="G538" s="34"/>
    </row>
    <row r="539" spans="7:7" s="1" customFormat="1" x14ac:dyDescent="0.3">
      <c r="G539" s="34"/>
    </row>
    <row r="540" spans="7:7" s="1" customFormat="1" x14ac:dyDescent="0.3">
      <c r="G540" s="34"/>
    </row>
    <row r="541" spans="7:7" s="1" customFormat="1" x14ac:dyDescent="0.3">
      <c r="G541" s="34"/>
    </row>
    <row r="542" spans="7:7" s="1" customFormat="1" x14ac:dyDescent="0.3">
      <c r="G542" s="34"/>
    </row>
    <row r="543" spans="7:7" s="1" customFormat="1" x14ac:dyDescent="0.3">
      <c r="G543" s="34"/>
    </row>
    <row r="544" spans="7:7" s="1" customFormat="1" x14ac:dyDescent="0.3">
      <c r="G544" s="34"/>
    </row>
    <row r="545" spans="7:7" s="1" customFormat="1" x14ac:dyDescent="0.3">
      <c r="G545" s="34"/>
    </row>
    <row r="546" spans="7:7" s="1" customFormat="1" x14ac:dyDescent="0.3">
      <c r="G546" s="34"/>
    </row>
    <row r="547" spans="7:7" s="1" customFormat="1" x14ac:dyDescent="0.3">
      <c r="G547" s="34"/>
    </row>
    <row r="548" spans="7:7" s="1" customFormat="1" x14ac:dyDescent="0.3">
      <c r="G548" s="34"/>
    </row>
    <row r="549" spans="7:7" s="1" customFormat="1" x14ac:dyDescent="0.3">
      <c r="G549" s="34"/>
    </row>
    <row r="550" spans="7:7" s="1" customFormat="1" x14ac:dyDescent="0.3">
      <c r="G550" s="34"/>
    </row>
    <row r="551" spans="7:7" s="1" customFormat="1" x14ac:dyDescent="0.3">
      <c r="G551" s="34"/>
    </row>
    <row r="552" spans="7:7" s="1" customFormat="1" x14ac:dyDescent="0.3">
      <c r="G552" s="34"/>
    </row>
    <row r="553" spans="7:7" s="1" customFormat="1" x14ac:dyDescent="0.3">
      <c r="G553" s="34"/>
    </row>
    <row r="554" spans="7:7" s="1" customFormat="1" x14ac:dyDescent="0.3">
      <c r="G554" s="34"/>
    </row>
    <row r="555" spans="7:7" s="1" customFormat="1" x14ac:dyDescent="0.3">
      <c r="G555" s="34"/>
    </row>
    <row r="556" spans="7:7" s="1" customFormat="1" x14ac:dyDescent="0.3">
      <c r="G556" s="34"/>
    </row>
    <row r="557" spans="7:7" s="1" customFormat="1" x14ac:dyDescent="0.3">
      <c r="G557" s="34"/>
    </row>
    <row r="558" spans="7:7" s="1" customFormat="1" x14ac:dyDescent="0.3">
      <c r="G558" s="34"/>
    </row>
    <row r="559" spans="7:7" s="1" customFormat="1" x14ac:dyDescent="0.3">
      <c r="G559" s="34"/>
    </row>
    <row r="560" spans="7:7" s="1" customFormat="1" x14ac:dyDescent="0.3">
      <c r="G560" s="34"/>
    </row>
    <row r="561" spans="7:7" s="1" customFormat="1" x14ac:dyDescent="0.3">
      <c r="G561" s="34"/>
    </row>
    <row r="562" spans="7:7" s="1" customFormat="1" x14ac:dyDescent="0.3">
      <c r="G562" s="34"/>
    </row>
    <row r="563" spans="7:7" s="1" customFormat="1" x14ac:dyDescent="0.3">
      <c r="G563" s="34"/>
    </row>
    <row r="564" spans="7:7" s="1" customFormat="1" x14ac:dyDescent="0.3">
      <c r="G564" s="34"/>
    </row>
    <row r="565" spans="7:7" s="1" customFormat="1" x14ac:dyDescent="0.3">
      <c r="G565" s="34"/>
    </row>
    <row r="566" spans="7:7" s="1" customFormat="1" x14ac:dyDescent="0.3">
      <c r="G566" s="34"/>
    </row>
    <row r="567" spans="7:7" s="1" customFormat="1" x14ac:dyDescent="0.3">
      <c r="G567" s="34"/>
    </row>
    <row r="568" spans="7:7" s="1" customFormat="1" x14ac:dyDescent="0.3">
      <c r="G568" s="34"/>
    </row>
    <row r="569" spans="7:7" s="1" customFormat="1" x14ac:dyDescent="0.3">
      <c r="G569" s="34"/>
    </row>
    <row r="570" spans="7:7" s="1" customFormat="1" x14ac:dyDescent="0.3">
      <c r="G570" s="34"/>
    </row>
    <row r="571" spans="7:7" s="1" customFormat="1" x14ac:dyDescent="0.3">
      <c r="G571" s="34"/>
    </row>
    <row r="572" spans="7:7" s="1" customFormat="1" x14ac:dyDescent="0.3">
      <c r="G572" s="34"/>
    </row>
    <row r="573" spans="7:7" s="1" customFormat="1" x14ac:dyDescent="0.3">
      <c r="G573" s="34"/>
    </row>
    <row r="574" spans="7:7" s="1" customFormat="1" x14ac:dyDescent="0.3">
      <c r="G574" s="34"/>
    </row>
    <row r="575" spans="7:7" s="1" customFormat="1" x14ac:dyDescent="0.3">
      <c r="G575" s="34"/>
    </row>
    <row r="576" spans="7:7" s="1" customFormat="1" x14ac:dyDescent="0.3">
      <c r="G576" s="34"/>
    </row>
    <row r="577" spans="7:7" s="1" customFormat="1" x14ac:dyDescent="0.3">
      <c r="G577" s="34"/>
    </row>
    <row r="578" spans="7:7" s="1" customFormat="1" x14ac:dyDescent="0.3">
      <c r="G578" s="34"/>
    </row>
    <row r="579" spans="7:7" s="1" customFormat="1" x14ac:dyDescent="0.3">
      <c r="G579" s="34"/>
    </row>
    <row r="580" spans="7:7" s="1" customFormat="1" x14ac:dyDescent="0.3">
      <c r="G580" s="34"/>
    </row>
    <row r="581" spans="7:7" s="1" customFormat="1" x14ac:dyDescent="0.3">
      <c r="G581" s="34"/>
    </row>
    <row r="582" spans="7:7" s="1" customFormat="1" x14ac:dyDescent="0.3">
      <c r="G582" s="34"/>
    </row>
    <row r="583" spans="7:7" s="1" customFormat="1" x14ac:dyDescent="0.3">
      <c r="G583" s="34"/>
    </row>
    <row r="584" spans="7:7" s="1" customFormat="1" x14ac:dyDescent="0.3">
      <c r="G584" s="34"/>
    </row>
    <row r="585" spans="7:7" s="1" customFormat="1" x14ac:dyDescent="0.3">
      <c r="G585" s="34"/>
    </row>
    <row r="586" spans="7:7" s="1" customFormat="1" x14ac:dyDescent="0.3">
      <c r="G586" s="34"/>
    </row>
    <row r="587" spans="7:7" s="1" customFormat="1" x14ac:dyDescent="0.3">
      <c r="G587" s="34"/>
    </row>
    <row r="588" spans="7:7" s="1" customFormat="1" x14ac:dyDescent="0.3">
      <c r="G588" s="34"/>
    </row>
    <row r="589" spans="7:7" s="1" customFormat="1" x14ac:dyDescent="0.3">
      <c r="G589" s="34"/>
    </row>
    <row r="590" spans="7:7" s="1" customFormat="1" x14ac:dyDescent="0.3">
      <c r="G590" s="34"/>
    </row>
    <row r="591" spans="7:7" s="1" customFormat="1" x14ac:dyDescent="0.3">
      <c r="G591" s="34"/>
    </row>
    <row r="592" spans="7:7" s="1" customFormat="1" x14ac:dyDescent="0.3">
      <c r="G592" s="34"/>
    </row>
    <row r="593" spans="7:7" s="1" customFormat="1" x14ac:dyDescent="0.3">
      <c r="G593" s="34"/>
    </row>
    <row r="594" spans="7:7" s="1" customFormat="1" x14ac:dyDescent="0.3">
      <c r="G594" s="34"/>
    </row>
    <row r="595" spans="7:7" s="1" customFormat="1" x14ac:dyDescent="0.3">
      <c r="G595" s="34"/>
    </row>
    <row r="596" spans="7:7" s="1" customFormat="1" x14ac:dyDescent="0.3">
      <c r="G596" s="34"/>
    </row>
    <row r="597" spans="7:7" s="1" customFormat="1" x14ac:dyDescent="0.3">
      <c r="G597" s="34"/>
    </row>
    <row r="598" spans="7:7" s="1" customFormat="1" x14ac:dyDescent="0.3">
      <c r="G598" s="34"/>
    </row>
    <row r="599" spans="7:7" s="1" customFormat="1" x14ac:dyDescent="0.3">
      <c r="G599" s="34"/>
    </row>
    <row r="600" spans="7:7" s="1" customFormat="1" x14ac:dyDescent="0.3">
      <c r="G600" s="34"/>
    </row>
    <row r="601" spans="7:7" s="1" customFormat="1" x14ac:dyDescent="0.3">
      <c r="G601" s="34"/>
    </row>
    <row r="602" spans="7:7" s="1" customFormat="1" x14ac:dyDescent="0.3">
      <c r="G602" s="34"/>
    </row>
    <row r="603" spans="7:7" s="1" customFormat="1" x14ac:dyDescent="0.3">
      <c r="G603" s="34"/>
    </row>
    <row r="604" spans="7:7" s="1" customFormat="1" x14ac:dyDescent="0.3">
      <c r="G604" s="34"/>
    </row>
    <row r="605" spans="7:7" s="1" customFormat="1" x14ac:dyDescent="0.3">
      <c r="G605" s="34"/>
    </row>
    <row r="606" spans="7:7" s="1" customFormat="1" x14ac:dyDescent="0.3">
      <c r="G606" s="34"/>
    </row>
    <row r="607" spans="7:7" s="1" customFormat="1" x14ac:dyDescent="0.3">
      <c r="G607" s="34"/>
    </row>
    <row r="608" spans="7:7" s="1" customFormat="1" x14ac:dyDescent="0.3">
      <c r="G608" s="34"/>
    </row>
    <row r="609" spans="7:7" s="1" customFormat="1" x14ac:dyDescent="0.3">
      <c r="G609" s="34"/>
    </row>
    <row r="610" spans="7:7" s="1" customFormat="1" x14ac:dyDescent="0.3">
      <c r="G610" s="34"/>
    </row>
    <row r="611" spans="7:7" s="1" customFormat="1" x14ac:dyDescent="0.3">
      <c r="G611" s="34"/>
    </row>
    <row r="612" spans="7:7" s="1" customFormat="1" x14ac:dyDescent="0.3">
      <c r="G612" s="34"/>
    </row>
    <row r="613" spans="7:7" s="1" customFormat="1" x14ac:dyDescent="0.3">
      <c r="G613" s="34"/>
    </row>
    <row r="614" spans="7:7" s="1" customFormat="1" x14ac:dyDescent="0.3">
      <c r="G614" s="34"/>
    </row>
    <row r="615" spans="7:7" s="1" customFormat="1" x14ac:dyDescent="0.3">
      <c r="G615" s="34"/>
    </row>
    <row r="616" spans="7:7" s="1" customFormat="1" x14ac:dyDescent="0.3">
      <c r="G616" s="34"/>
    </row>
    <row r="617" spans="7:7" s="1" customFormat="1" x14ac:dyDescent="0.3">
      <c r="G617" s="34"/>
    </row>
    <row r="618" spans="7:7" s="1" customFormat="1" x14ac:dyDescent="0.3">
      <c r="G618" s="34"/>
    </row>
    <row r="619" spans="7:7" s="1" customFormat="1" x14ac:dyDescent="0.3">
      <c r="G619" s="34"/>
    </row>
    <row r="620" spans="7:7" s="1" customFormat="1" x14ac:dyDescent="0.3">
      <c r="G620" s="34"/>
    </row>
    <row r="621" spans="7:7" s="1" customFormat="1" x14ac:dyDescent="0.3">
      <c r="G621" s="34"/>
    </row>
    <row r="622" spans="7:7" s="1" customFormat="1" x14ac:dyDescent="0.3">
      <c r="G622" s="34"/>
    </row>
    <row r="623" spans="7:7" s="1" customFormat="1" x14ac:dyDescent="0.3">
      <c r="G623" s="34"/>
    </row>
    <row r="624" spans="7:7" s="1" customFormat="1" x14ac:dyDescent="0.3">
      <c r="G624" s="34"/>
    </row>
    <row r="625" spans="7:7" s="1" customFormat="1" x14ac:dyDescent="0.3">
      <c r="G625" s="34"/>
    </row>
    <row r="626" spans="7:7" s="1" customFormat="1" x14ac:dyDescent="0.3">
      <c r="G626" s="34"/>
    </row>
    <row r="627" spans="7:7" s="1" customFormat="1" x14ac:dyDescent="0.3">
      <c r="G627" s="34"/>
    </row>
    <row r="628" spans="7:7" s="1" customFormat="1" x14ac:dyDescent="0.3">
      <c r="G628" s="34"/>
    </row>
    <row r="629" spans="7:7" s="1" customFormat="1" x14ac:dyDescent="0.3">
      <c r="G629" s="34"/>
    </row>
    <row r="630" spans="7:7" s="1" customFormat="1" x14ac:dyDescent="0.3">
      <c r="G630" s="34"/>
    </row>
    <row r="631" spans="7:7" s="1" customFormat="1" x14ac:dyDescent="0.3">
      <c r="G631" s="34"/>
    </row>
    <row r="632" spans="7:7" s="1" customFormat="1" x14ac:dyDescent="0.3">
      <c r="G632" s="34"/>
    </row>
    <row r="633" spans="7:7" s="1" customFormat="1" x14ac:dyDescent="0.3">
      <c r="G633" s="34"/>
    </row>
    <row r="634" spans="7:7" s="1" customFormat="1" x14ac:dyDescent="0.3">
      <c r="G634" s="34"/>
    </row>
    <row r="635" spans="7:7" s="1" customFormat="1" x14ac:dyDescent="0.3">
      <c r="G635" s="34"/>
    </row>
    <row r="636" spans="7:7" s="1" customFormat="1" x14ac:dyDescent="0.3">
      <c r="G636" s="34"/>
    </row>
    <row r="637" spans="7:7" s="1" customFormat="1" x14ac:dyDescent="0.3">
      <c r="G637" s="34"/>
    </row>
    <row r="638" spans="7:7" s="1" customFormat="1" x14ac:dyDescent="0.3">
      <c r="G638" s="34"/>
    </row>
    <row r="639" spans="7:7" s="1" customFormat="1" x14ac:dyDescent="0.3">
      <c r="G639" s="34"/>
    </row>
    <row r="640" spans="7:7" s="1" customFormat="1" x14ac:dyDescent="0.3">
      <c r="G640" s="34"/>
    </row>
    <row r="641" spans="7:7" s="1" customFormat="1" x14ac:dyDescent="0.3">
      <c r="G641" s="34"/>
    </row>
    <row r="642" spans="7:7" s="1" customFormat="1" x14ac:dyDescent="0.3">
      <c r="G642" s="34"/>
    </row>
    <row r="643" spans="7:7" s="1" customFormat="1" x14ac:dyDescent="0.3">
      <c r="G643" s="34"/>
    </row>
    <row r="644" spans="7:7" s="1" customFormat="1" x14ac:dyDescent="0.3">
      <c r="G644" s="34"/>
    </row>
    <row r="645" spans="7:7" s="1" customFormat="1" x14ac:dyDescent="0.3">
      <c r="G645" s="34"/>
    </row>
    <row r="646" spans="7:7" s="1" customFormat="1" x14ac:dyDescent="0.3">
      <c r="G646" s="34"/>
    </row>
    <row r="647" spans="7:7" s="1" customFormat="1" x14ac:dyDescent="0.3">
      <c r="G647" s="34"/>
    </row>
    <row r="648" spans="7:7" s="1" customFormat="1" x14ac:dyDescent="0.3">
      <c r="G648" s="34"/>
    </row>
    <row r="649" spans="7:7" s="1" customFormat="1" x14ac:dyDescent="0.3">
      <c r="G649" s="34"/>
    </row>
    <row r="650" spans="7:7" s="1" customFormat="1" x14ac:dyDescent="0.3">
      <c r="G650" s="34"/>
    </row>
    <row r="651" spans="7:7" s="1" customFormat="1" x14ac:dyDescent="0.3">
      <c r="G651" s="34"/>
    </row>
    <row r="652" spans="7:7" s="1" customFormat="1" x14ac:dyDescent="0.3">
      <c r="G652" s="34"/>
    </row>
    <row r="653" spans="7:7" s="1" customFormat="1" x14ac:dyDescent="0.3">
      <c r="G653" s="34"/>
    </row>
    <row r="654" spans="7:7" s="1" customFormat="1" x14ac:dyDescent="0.3">
      <c r="G654" s="34"/>
    </row>
    <row r="655" spans="7:7" s="1" customFormat="1" x14ac:dyDescent="0.3">
      <c r="G655" s="34"/>
    </row>
    <row r="656" spans="7:7" s="1" customFormat="1" x14ac:dyDescent="0.3">
      <c r="G656" s="34"/>
    </row>
    <row r="657" spans="7:7" s="1" customFormat="1" x14ac:dyDescent="0.3">
      <c r="G657" s="34"/>
    </row>
    <row r="658" spans="7:7" s="1" customFormat="1" x14ac:dyDescent="0.3">
      <c r="G658" s="34"/>
    </row>
    <row r="659" spans="7:7" s="1" customFormat="1" x14ac:dyDescent="0.3">
      <c r="G659" s="34"/>
    </row>
    <row r="660" spans="7:7" s="1" customFormat="1" x14ac:dyDescent="0.3">
      <c r="G660" s="34"/>
    </row>
    <row r="661" spans="7:7" s="1" customFormat="1" x14ac:dyDescent="0.3">
      <c r="G661" s="34"/>
    </row>
    <row r="662" spans="7:7" s="1" customFormat="1" x14ac:dyDescent="0.3">
      <c r="G662" s="34"/>
    </row>
    <row r="663" spans="7:7" s="1" customFormat="1" x14ac:dyDescent="0.3">
      <c r="G663" s="34"/>
    </row>
    <row r="664" spans="7:7" s="1" customFormat="1" x14ac:dyDescent="0.3">
      <c r="G664" s="34"/>
    </row>
    <row r="665" spans="7:7" s="1" customFormat="1" x14ac:dyDescent="0.3">
      <c r="G665" s="34"/>
    </row>
    <row r="666" spans="7:7" s="1" customFormat="1" x14ac:dyDescent="0.3">
      <c r="G666" s="34"/>
    </row>
    <row r="667" spans="7:7" s="1" customFormat="1" x14ac:dyDescent="0.3">
      <c r="G667" s="34"/>
    </row>
    <row r="668" spans="7:7" s="1" customFormat="1" x14ac:dyDescent="0.3">
      <c r="G668" s="34"/>
    </row>
    <row r="669" spans="7:7" s="1" customFormat="1" x14ac:dyDescent="0.3">
      <c r="G669" s="34"/>
    </row>
    <row r="670" spans="7:7" s="1" customFormat="1" x14ac:dyDescent="0.3">
      <c r="G670" s="34"/>
    </row>
    <row r="671" spans="7:7" s="1" customFormat="1" x14ac:dyDescent="0.3">
      <c r="G671" s="34"/>
    </row>
    <row r="672" spans="7:7" s="1" customFormat="1" x14ac:dyDescent="0.3">
      <c r="G672" s="34"/>
    </row>
    <row r="673" spans="7:7" s="1" customFormat="1" x14ac:dyDescent="0.3">
      <c r="G673" s="34"/>
    </row>
    <row r="674" spans="7:7" s="1" customFormat="1" x14ac:dyDescent="0.3">
      <c r="G674" s="34"/>
    </row>
    <row r="675" spans="7:7" s="1" customFormat="1" x14ac:dyDescent="0.3">
      <c r="G675" s="34"/>
    </row>
    <row r="676" spans="7:7" s="1" customFormat="1" x14ac:dyDescent="0.3">
      <c r="G676" s="34"/>
    </row>
    <row r="677" spans="7:7" s="1" customFormat="1" x14ac:dyDescent="0.3">
      <c r="G677" s="34"/>
    </row>
    <row r="678" spans="7:7" s="1" customFormat="1" x14ac:dyDescent="0.3">
      <c r="G678" s="34"/>
    </row>
    <row r="679" spans="7:7" s="1" customFormat="1" x14ac:dyDescent="0.3">
      <c r="G679" s="34"/>
    </row>
    <row r="680" spans="7:7" s="1" customFormat="1" x14ac:dyDescent="0.3">
      <c r="G680" s="34"/>
    </row>
    <row r="681" spans="7:7" s="1" customFormat="1" x14ac:dyDescent="0.3">
      <c r="G681" s="34"/>
    </row>
    <row r="682" spans="7:7" s="1" customFormat="1" x14ac:dyDescent="0.3">
      <c r="G682" s="34"/>
    </row>
    <row r="683" spans="7:7" s="1" customFormat="1" x14ac:dyDescent="0.3">
      <c r="G683" s="34"/>
    </row>
    <row r="684" spans="7:7" s="1" customFormat="1" x14ac:dyDescent="0.3">
      <c r="G684" s="34"/>
    </row>
    <row r="685" spans="7:7" s="1" customFormat="1" x14ac:dyDescent="0.3">
      <c r="G685" s="34"/>
    </row>
    <row r="686" spans="7:7" s="1" customFormat="1" x14ac:dyDescent="0.3">
      <c r="G686" s="34"/>
    </row>
    <row r="687" spans="7:7" s="1" customFormat="1" x14ac:dyDescent="0.3">
      <c r="G687" s="34"/>
    </row>
    <row r="688" spans="7:7" s="1" customFormat="1" x14ac:dyDescent="0.3">
      <c r="G688" s="34"/>
    </row>
    <row r="689" spans="7:7" s="1" customFormat="1" x14ac:dyDescent="0.3">
      <c r="G689" s="34"/>
    </row>
    <row r="690" spans="7:7" s="1" customFormat="1" x14ac:dyDescent="0.3">
      <c r="G690" s="34"/>
    </row>
    <row r="691" spans="7:7" s="1" customFormat="1" x14ac:dyDescent="0.3">
      <c r="G691" s="34"/>
    </row>
    <row r="692" spans="7:7" s="1" customFormat="1" x14ac:dyDescent="0.3">
      <c r="G692" s="34"/>
    </row>
    <row r="693" spans="7:7" s="1" customFormat="1" x14ac:dyDescent="0.3">
      <c r="G693" s="34"/>
    </row>
    <row r="694" spans="7:7" s="1" customFormat="1" x14ac:dyDescent="0.3">
      <c r="G694" s="34"/>
    </row>
    <row r="695" spans="7:7" s="1" customFormat="1" x14ac:dyDescent="0.3">
      <c r="G695" s="34"/>
    </row>
    <row r="696" spans="7:7" s="1" customFormat="1" x14ac:dyDescent="0.3">
      <c r="G696" s="34"/>
    </row>
    <row r="697" spans="7:7" s="1" customFormat="1" x14ac:dyDescent="0.3">
      <c r="G697" s="34"/>
    </row>
    <row r="698" spans="7:7" s="1" customFormat="1" x14ac:dyDescent="0.3">
      <c r="G698" s="34"/>
    </row>
    <row r="699" spans="7:7" s="1" customFormat="1" x14ac:dyDescent="0.3">
      <c r="G699" s="34"/>
    </row>
    <row r="700" spans="7:7" s="1" customFormat="1" x14ac:dyDescent="0.3">
      <c r="G700" s="34"/>
    </row>
    <row r="701" spans="7:7" s="1" customFormat="1" x14ac:dyDescent="0.3">
      <c r="G701" s="34"/>
    </row>
    <row r="702" spans="7:7" s="1" customFormat="1" x14ac:dyDescent="0.3">
      <c r="G702" s="34"/>
    </row>
    <row r="703" spans="7:7" s="1" customFormat="1" x14ac:dyDescent="0.3">
      <c r="G703" s="34"/>
    </row>
    <row r="704" spans="7:7" s="1" customFormat="1" x14ac:dyDescent="0.3">
      <c r="G704" s="34"/>
    </row>
    <row r="705" spans="7:7" s="1" customFormat="1" x14ac:dyDescent="0.3">
      <c r="G705" s="34"/>
    </row>
    <row r="706" spans="7:7" s="1" customFormat="1" x14ac:dyDescent="0.3">
      <c r="G706" s="34"/>
    </row>
    <row r="707" spans="7:7" s="1" customFormat="1" x14ac:dyDescent="0.3">
      <c r="G707" s="34"/>
    </row>
    <row r="708" spans="7:7" s="1" customFormat="1" x14ac:dyDescent="0.3">
      <c r="G708" s="34"/>
    </row>
    <row r="709" spans="7:7" s="1" customFormat="1" x14ac:dyDescent="0.3">
      <c r="G709" s="34"/>
    </row>
    <row r="710" spans="7:7" s="1" customFormat="1" x14ac:dyDescent="0.3">
      <c r="G710" s="34"/>
    </row>
    <row r="711" spans="7:7" s="1" customFormat="1" x14ac:dyDescent="0.3">
      <c r="G711" s="34"/>
    </row>
    <row r="712" spans="7:7" s="1" customFormat="1" x14ac:dyDescent="0.3">
      <c r="G712" s="34"/>
    </row>
    <row r="713" spans="7:7" s="1" customFormat="1" x14ac:dyDescent="0.3">
      <c r="G713" s="34"/>
    </row>
    <row r="714" spans="7:7" s="1" customFormat="1" x14ac:dyDescent="0.3">
      <c r="G714" s="34"/>
    </row>
    <row r="715" spans="7:7" s="1" customFormat="1" x14ac:dyDescent="0.3">
      <c r="G715" s="34"/>
    </row>
    <row r="716" spans="7:7" s="1" customFormat="1" x14ac:dyDescent="0.3">
      <c r="G716" s="34"/>
    </row>
    <row r="717" spans="7:7" s="1" customFormat="1" x14ac:dyDescent="0.3">
      <c r="G717" s="34"/>
    </row>
    <row r="718" spans="7:7" s="1" customFormat="1" x14ac:dyDescent="0.3">
      <c r="G718" s="34"/>
    </row>
    <row r="719" spans="7:7" s="1" customFormat="1" x14ac:dyDescent="0.3">
      <c r="G719" s="34"/>
    </row>
    <row r="720" spans="7:7" s="1" customFormat="1" x14ac:dyDescent="0.3">
      <c r="G720" s="34"/>
    </row>
    <row r="721" spans="7:7" s="1" customFormat="1" x14ac:dyDescent="0.3">
      <c r="G721" s="34"/>
    </row>
    <row r="722" spans="7:7" s="1" customFormat="1" x14ac:dyDescent="0.3">
      <c r="G722" s="34"/>
    </row>
    <row r="723" spans="7:7" s="1" customFormat="1" x14ac:dyDescent="0.3">
      <c r="G723" s="34"/>
    </row>
    <row r="724" spans="7:7" s="1" customFormat="1" x14ac:dyDescent="0.3">
      <c r="G724" s="34"/>
    </row>
  </sheetData>
  <sheetProtection algorithmName="SHA-512" hashValue="fraoOejJEkuO4EQHUaUotTK9vYQ9M8tJ4m4O/RB3Vw//4eSnprqh/kGui6flxJsnDKQ1OZqtf2IvGi7lL2BVxw==" saltValue="l9G2a/kTp8jo7h5+MsvUkg==" spinCount="100000" sheet="1" selectLockedCells="1"/>
  <mergeCells count="183">
    <mergeCell ref="B203:E203"/>
    <mergeCell ref="B187:E187"/>
    <mergeCell ref="D188:E188"/>
    <mergeCell ref="B189:H189"/>
    <mergeCell ref="B191:E191"/>
    <mergeCell ref="D192:E192"/>
    <mergeCell ref="B193:H193"/>
    <mergeCell ref="B175:E175"/>
    <mergeCell ref="D176:E176"/>
    <mergeCell ref="B177:H177"/>
    <mergeCell ref="B179:E179"/>
    <mergeCell ref="D180:E180"/>
    <mergeCell ref="B181:H181"/>
    <mergeCell ref="B183:E183"/>
    <mergeCell ref="D184:E184"/>
    <mergeCell ref="B185:H185"/>
    <mergeCell ref="B195:E195"/>
    <mergeCell ref="D196:E196"/>
    <mergeCell ref="B197:H197"/>
    <mergeCell ref="B199:E199"/>
    <mergeCell ref="D200:E200"/>
    <mergeCell ref="B207:E207"/>
    <mergeCell ref="D162:E162"/>
    <mergeCell ref="B157:H157"/>
    <mergeCell ref="B165:E165"/>
    <mergeCell ref="D166:E166"/>
    <mergeCell ref="B167:H167"/>
    <mergeCell ref="B173:H173"/>
    <mergeCell ref="B247:H247"/>
    <mergeCell ref="B26:D26"/>
    <mergeCell ref="B239:E239"/>
    <mergeCell ref="D240:E240"/>
    <mergeCell ref="B241:H241"/>
    <mergeCell ref="B237:C237"/>
    <mergeCell ref="D237:G237"/>
    <mergeCell ref="B221:H221"/>
    <mergeCell ref="B223:E223"/>
    <mergeCell ref="D224:E224"/>
    <mergeCell ref="B225:H225"/>
    <mergeCell ref="B227:E227"/>
    <mergeCell ref="D228:E228"/>
    <mergeCell ref="B229:H229"/>
    <mergeCell ref="B233:E233"/>
    <mergeCell ref="D234:E234"/>
    <mergeCell ref="B235:H235"/>
    <mergeCell ref="D246:E246"/>
    <mergeCell ref="D243:G243"/>
    <mergeCell ref="B245:E245"/>
    <mergeCell ref="D216:E216"/>
    <mergeCell ref="B217:H217"/>
    <mergeCell ref="B219:E219"/>
    <mergeCell ref="D220:E220"/>
    <mergeCell ref="D208:E208"/>
    <mergeCell ref="B209:H209"/>
    <mergeCell ref="B231:C231"/>
    <mergeCell ref="D231:G231"/>
    <mergeCell ref="B211:E211"/>
    <mergeCell ref="D212:E212"/>
    <mergeCell ref="B213:H213"/>
    <mergeCell ref="B215:E215"/>
    <mergeCell ref="B243:C243"/>
    <mergeCell ref="F33:G33"/>
    <mergeCell ref="D92:E92"/>
    <mergeCell ref="B93:H93"/>
    <mergeCell ref="B95:E95"/>
    <mergeCell ref="D96:E96"/>
    <mergeCell ref="B97:H97"/>
    <mergeCell ref="D132:E132"/>
    <mergeCell ref="B133:H133"/>
    <mergeCell ref="B121:C121"/>
    <mergeCell ref="B2:H2"/>
    <mergeCell ref="B4:H4"/>
    <mergeCell ref="B30:E31"/>
    <mergeCell ref="B32:G32"/>
    <mergeCell ref="F15:G16"/>
    <mergeCell ref="B15:D16"/>
    <mergeCell ref="B17:D17"/>
    <mergeCell ref="B18:D18"/>
    <mergeCell ref="B19:D19"/>
    <mergeCell ref="B21:D21"/>
    <mergeCell ref="B22:D22"/>
    <mergeCell ref="B23:D23"/>
    <mergeCell ref="B24:D24"/>
    <mergeCell ref="B25:D25"/>
    <mergeCell ref="F28:G28"/>
    <mergeCell ref="B6:H13"/>
    <mergeCell ref="F17:G27"/>
    <mergeCell ref="B20:D20"/>
    <mergeCell ref="B27:D27"/>
    <mergeCell ref="B73:E73"/>
    <mergeCell ref="D74:E74"/>
    <mergeCell ref="D78:E78"/>
    <mergeCell ref="B71:C71"/>
    <mergeCell ref="B45:D45"/>
    <mergeCell ref="F45:G45"/>
    <mergeCell ref="B46:D46"/>
    <mergeCell ref="F46:G46"/>
    <mergeCell ref="B77:E77"/>
    <mergeCell ref="B61:H61"/>
    <mergeCell ref="B75:H75"/>
    <mergeCell ref="D57:G57"/>
    <mergeCell ref="B69:H69"/>
    <mergeCell ref="D106:E106"/>
    <mergeCell ref="B109:E109"/>
    <mergeCell ref="D110:E110"/>
    <mergeCell ref="B111:H111"/>
    <mergeCell ref="B113:E113"/>
    <mergeCell ref="D114:E114"/>
    <mergeCell ref="B115:H115"/>
    <mergeCell ref="B117:E117"/>
    <mergeCell ref="B33:D33"/>
    <mergeCell ref="B34:D34"/>
    <mergeCell ref="B35:D35"/>
    <mergeCell ref="F35:G35"/>
    <mergeCell ref="B39:D39"/>
    <mergeCell ref="F39:G39"/>
    <mergeCell ref="B67:E67"/>
    <mergeCell ref="B57:C57"/>
    <mergeCell ref="B59:E59"/>
    <mergeCell ref="D60:E60"/>
    <mergeCell ref="B48:H48"/>
    <mergeCell ref="C50:E53"/>
    <mergeCell ref="B63:E63"/>
    <mergeCell ref="D64:E64"/>
    <mergeCell ref="F34:G34"/>
    <mergeCell ref="D71:G71"/>
    <mergeCell ref="B147:E147"/>
    <mergeCell ref="D148:E148"/>
    <mergeCell ref="B149:H149"/>
    <mergeCell ref="B99:E99"/>
    <mergeCell ref="D100:E100"/>
    <mergeCell ref="B65:H65"/>
    <mergeCell ref="D82:E82"/>
    <mergeCell ref="B205:H205"/>
    <mergeCell ref="B123:E123"/>
    <mergeCell ref="D124:E124"/>
    <mergeCell ref="B125:H125"/>
    <mergeCell ref="B163:H163"/>
    <mergeCell ref="B159:C159"/>
    <mergeCell ref="D159:G159"/>
    <mergeCell ref="B79:H79"/>
    <mergeCell ref="D68:E68"/>
    <mergeCell ref="B81:E81"/>
    <mergeCell ref="B83:H83"/>
    <mergeCell ref="B119:H119"/>
    <mergeCell ref="B151:E151"/>
    <mergeCell ref="D152:E152"/>
    <mergeCell ref="B153:H153"/>
    <mergeCell ref="B155:E155"/>
    <mergeCell ref="B105:E105"/>
    <mergeCell ref="B85:C85"/>
    <mergeCell ref="D85:G85"/>
    <mergeCell ref="B87:E87"/>
    <mergeCell ref="D88:E88"/>
    <mergeCell ref="B89:H89"/>
    <mergeCell ref="B101:H101"/>
    <mergeCell ref="B91:E91"/>
    <mergeCell ref="B103:C103"/>
    <mergeCell ref="D103:G103"/>
    <mergeCell ref="D204:E204"/>
    <mergeCell ref="B107:H107"/>
    <mergeCell ref="B143:E143"/>
    <mergeCell ref="D144:E144"/>
    <mergeCell ref="B145:H145"/>
    <mergeCell ref="B135:E135"/>
    <mergeCell ref="D136:E136"/>
    <mergeCell ref="B137:H137"/>
    <mergeCell ref="B139:E139"/>
    <mergeCell ref="D140:E140"/>
    <mergeCell ref="B141:H141"/>
    <mergeCell ref="B127:E127"/>
    <mergeCell ref="D128:E128"/>
    <mergeCell ref="B129:H129"/>
    <mergeCell ref="B131:E131"/>
    <mergeCell ref="D121:G121"/>
    <mergeCell ref="B169:C169"/>
    <mergeCell ref="D169:G169"/>
    <mergeCell ref="B171:E171"/>
    <mergeCell ref="D172:E172"/>
    <mergeCell ref="B161:E161"/>
    <mergeCell ref="B201:H201"/>
    <mergeCell ref="D156:E156"/>
    <mergeCell ref="D118:E118"/>
  </mergeCells>
  <pageMargins left="0.15748031496062992" right="0.15748031496062992" top="0.23622047244094491" bottom="0.51181102362204722" header="0.15748031496062992" footer="0.31496062992125984"/>
  <pageSetup paperSize="9" scale="78" fitToHeight="40" orientation="portrait" r:id="rId1"/>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$F$28</xm:f>
              </x14:cfvo>
              <x14:cfvo type="num" gte="0">
                <xm:f>$F$28</xm:f>
              </x14:cfvo>
              <x14:cfIcon iconSet="3Symbols" iconId="2"/>
              <x14:cfIcon iconSet="3Symbols" iconId="2"/>
              <x14:cfIcon iconSet="3Symbols" iconId="0"/>
            </x14:iconSet>
          </x14:cfRule>
          <xm:sqref>E28</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9521594-1c3f-4dc0-883b-87d08b31ebb9" xsi:nil="true"/>
    <lcf76f155ced4ddcb4097134ff3c332f xmlns="5c136f9e-4c62-4529-96d7-4d45c08bd7f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0E42E925AEB0D428E82179EA616534B" ma:contentTypeVersion="18" ma:contentTypeDescription="Create a new document." ma:contentTypeScope="" ma:versionID="c58f5ed14266be85abea696115e5c1c7">
  <xsd:schema xmlns:xsd="http://www.w3.org/2001/XMLSchema" xmlns:xs="http://www.w3.org/2001/XMLSchema" xmlns:p="http://schemas.microsoft.com/office/2006/metadata/properties" xmlns:ns2="5c136f9e-4c62-4529-96d7-4d45c08bd7fe" xmlns:ns3="09521594-1c3f-4dc0-883b-87d08b31ebb9" targetNamespace="http://schemas.microsoft.com/office/2006/metadata/properties" ma:root="true" ma:fieldsID="2e50349bc110a1a6672437df647846e2" ns2:_="" ns3:_="">
    <xsd:import namespace="5c136f9e-4c62-4529-96d7-4d45c08bd7fe"/>
    <xsd:import namespace="09521594-1c3f-4dc0-883b-87d08b31ebb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136f9e-4c62-4529-96d7-4d45c08bd7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24008f0c-77cc-4ac8-b256-0f6140b0949c"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521594-1c3f-4dc0-883b-87d08b31ebb9"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37489d52-0c8c-469c-8e97-b41cc147591a}" ma:internalName="TaxCatchAll" ma:showField="CatchAllData" ma:web="09521594-1c3f-4dc0-883b-87d08b31eb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40CD49-E5AE-4BE6-B19C-5312D769870B}">
  <ds:schemaRefs>
    <ds:schemaRef ds:uri="http://schemas.microsoft.com/office/2006/metadata/properties"/>
    <ds:schemaRef ds:uri="http://schemas.microsoft.com/office/infopath/2007/PartnerControls"/>
    <ds:schemaRef ds:uri="d533bed5-9690-4d30-8b99-7bf4881b3392"/>
  </ds:schemaRefs>
</ds:datastoreItem>
</file>

<file path=customXml/itemProps2.xml><?xml version="1.0" encoding="utf-8"?>
<ds:datastoreItem xmlns:ds="http://schemas.openxmlformats.org/officeDocument/2006/customXml" ds:itemID="{B8DEAF33-FFC3-4657-B79F-D067FE2ADEE2}">
  <ds:schemaRefs>
    <ds:schemaRef ds:uri="http://schemas.microsoft.com/sharepoint/v3/contenttype/forms"/>
  </ds:schemaRefs>
</ds:datastoreItem>
</file>

<file path=customXml/itemProps3.xml><?xml version="1.0" encoding="utf-8"?>
<ds:datastoreItem xmlns:ds="http://schemas.openxmlformats.org/officeDocument/2006/customXml" ds:itemID="{D693504D-865F-4789-881D-C5266EB0E8E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Obras de mantenimiento Edif. Protección Intemperie</dc:title>
  <dc:creator>Almoguera Sanmiguel, Aurelio José</dc:creator>
  <cp:lastModifiedBy>mbrd@enresa.es</cp:lastModifiedBy>
  <cp:lastPrinted>2026-09-03T09:20:11Z</cp:lastPrinted>
  <dcterms:created xsi:type="dcterms:W3CDTF">2023-01-31T12:44:50Z</dcterms:created>
  <dcterms:modified xsi:type="dcterms:W3CDTF">2026-09-04T11:39:40Z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0x01010030E42E925AEB0D428E82179EA616534B</vt:lpwstr>
  </property>
</Properties>
</file>